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СК\ВОР\НЭС и НСС 1+2\"/>
    </mc:Choice>
  </mc:AlternateContent>
  <xr:revisionPtr revIDLastSave="0" documentId="8_{BB76E625-8D06-48E0-AFEF-9AA3B445F7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бщая ВОР Корпус №1,2" sheetId="1" r:id="rId1"/>
  </sheets>
  <definedNames>
    <definedName name="Print_Area" localSheetId="0">'Общая ВОР Корпус №1,2'!$A$1:$L$245</definedName>
    <definedName name="Print_Titles" localSheetId="0">'Общая ВОР Корпус №1,2'!$7:$7</definedName>
    <definedName name="_xlnm.Print_Area" localSheetId="0">'Общая ВОР Корпус №1,2'!$A$1:$L$250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5" i="1" l="1"/>
  <c r="D154" i="1"/>
  <c r="N191" i="1" l="1"/>
  <c r="E191" i="1"/>
  <c r="D190" i="1"/>
  <c r="D192" i="1" s="1"/>
  <c r="D147" i="1" l="1"/>
  <c r="D149" i="1"/>
  <c r="D179" i="1"/>
  <c r="D173" i="1"/>
  <c r="D145" i="1"/>
  <c r="E16" i="1"/>
  <c r="D102" i="1"/>
  <c r="D89" i="1"/>
  <c r="D92" i="1"/>
  <c r="D87" i="1"/>
  <c r="D113" i="1"/>
  <c r="D115" i="1" s="1"/>
  <c r="D104" i="1"/>
  <c r="E126" i="1" s="1"/>
  <c r="D72" i="1"/>
  <c r="D67" i="1"/>
  <c r="D69" i="1"/>
  <c r="D62" i="1" s="1"/>
  <c r="D58" i="1"/>
  <c r="D34" i="1"/>
  <c r="D23" i="1"/>
  <c r="D24" i="1"/>
  <c r="D63" i="1" l="1"/>
  <c r="D66" i="1" s="1"/>
  <c r="D25" i="1"/>
  <c r="D27" i="1" s="1"/>
  <c r="D139" i="1"/>
  <c r="D140" i="1"/>
  <c r="D82" i="1"/>
  <c r="D81" i="1"/>
  <c r="D181" i="1"/>
  <c r="D198" i="1"/>
  <c r="E203" i="1" s="1"/>
  <c r="D105" i="1"/>
  <c r="D121" i="1"/>
  <c r="D180" i="1"/>
  <c r="D106" i="1"/>
  <c r="D61" i="1"/>
  <c r="D31" i="1"/>
  <c r="D35" i="1" s="1"/>
  <c r="D36" i="1" s="1"/>
  <c r="D37" i="1" s="1"/>
  <c r="E46" i="1" s="1"/>
  <c r="D29" i="1"/>
  <c r="D12" i="1"/>
  <c r="D17" i="1" s="1"/>
  <c r="D20" i="1"/>
  <c r="D28" i="1" l="1"/>
  <c r="D65" i="1"/>
  <c r="D83" i="1"/>
  <c r="D86" i="1" s="1"/>
  <c r="D141" i="1"/>
  <c r="D143" i="1" s="1"/>
  <c r="D85" i="1"/>
  <c r="E18" i="1"/>
  <c r="E19" i="1"/>
  <c r="K10" i="1"/>
  <c r="D144" i="1" l="1"/>
  <c r="L10" i="1"/>
</calcChain>
</file>

<file path=xl/sharedStrings.xml><?xml version="1.0" encoding="utf-8"?>
<sst xmlns="http://schemas.openxmlformats.org/spreadsheetml/2006/main" count="916" uniqueCount="228">
  <si>
    <t>№ п/п</t>
  </si>
  <si>
    <t>Ед. изм.</t>
  </si>
  <si>
    <t>Наименование работы/материала</t>
  </si>
  <si>
    <t>Количество</t>
  </si>
  <si>
    <t>Работа</t>
  </si>
  <si>
    <t>Материал</t>
  </si>
  <si>
    <t>Исполнитель закупки</t>
  </si>
  <si>
    <t>Ссылка на лист проектной документации</t>
  </si>
  <si>
    <t>Итого стоимость  руб. с НДС</t>
  </si>
  <si>
    <t>м3</t>
  </si>
  <si>
    <t>Подрядчик</t>
  </si>
  <si>
    <t xml:space="preserve">Цена МАТ за ед . Руб с НДС </t>
  </si>
  <si>
    <t xml:space="preserve">Цена СМР за ед . Руб с НДС </t>
  </si>
  <si>
    <t xml:space="preserve">Стоимость МАТ. Руб с НДС </t>
  </si>
  <si>
    <t xml:space="preserve">Стоимость СМР Руб с НДС </t>
  </si>
  <si>
    <t>(подпись)</t>
  </si>
  <si>
    <t>Онопченко С. В.</t>
  </si>
  <si>
    <t>м2</t>
  </si>
  <si>
    <r>
      <rPr>
        <b/>
        <sz val="10"/>
        <rFont val="Arial"/>
        <family val="2"/>
        <charset val="204"/>
      </rPr>
      <t>На объекте</t>
    </r>
    <r>
      <rPr>
        <sz val="10"/>
        <rFont val="Arial"/>
        <family val="2"/>
        <charset val="204"/>
      </rPr>
      <t>: «Распределительный центр», расположенный по адресу: РФ, Республика Крым, р-н Симферопольский, Трудовской сельский совет, из земель КСП "Симферопольский", земельный участок c кадастровым номером 90:12:172101:382</t>
    </r>
  </si>
  <si>
    <t xml:space="preserve">Примечания:                                                         
1. Материалы неучтенные в столбце 2, но необходимые для выполнения работ, учтены в стоимости работ подрядчика;
</t>
  </si>
  <si>
    <t>Ермоленко М.А.</t>
  </si>
  <si>
    <t>м.</t>
  </si>
  <si>
    <t>кг</t>
  </si>
  <si>
    <t>шт.</t>
  </si>
  <si>
    <r>
      <t xml:space="preserve">Выполнил: </t>
    </r>
    <r>
      <rPr>
        <i/>
        <sz val="10"/>
        <color theme="1"/>
        <rFont val="Times New Roman"/>
        <family val="1"/>
        <charset val="204"/>
      </rPr>
      <t xml:space="preserve">Ведущий инженер ПТО 
ООО "СПЕЦСТРОЙКРЫМ" </t>
    </r>
  </si>
  <si>
    <r>
      <t xml:space="preserve">Проверил: </t>
    </r>
    <r>
      <rPr>
        <i/>
        <sz val="10"/>
        <color theme="1"/>
        <rFont val="Times New Roman"/>
        <family val="1"/>
        <charset val="204"/>
      </rPr>
      <t xml:space="preserve">Руководитель проекта 
ООО "СПЕЦСТРОЙКРЫМ" </t>
    </r>
  </si>
  <si>
    <t>ВЕДОМОСТЬ ОБЪЕМОВ РАБОТ  № 50-М</t>
  </si>
  <si>
    <t>Д-2023-309-НСС.1. «Наружные сети связи. Корпус 1»</t>
  </si>
  <si>
    <t xml:space="preserve">  Монтаж колодца ККТМ-1</t>
  </si>
  <si>
    <t>ЗКШЗ-Dmin/Dmax - h</t>
  </si>
  <si>
    <t xml:space="preserve">  Укладка сигнальной ленты ЛС1</t>
  </si>
  <si>
    <t xml:space="preserve">  Заделка проходок</t>
  </si>
  <si>
    <t>Пена однокомпонентная огнестойкая DF1201 ЗАО "ДКС"</t>
  </si>
  <si>
    <t>м</t>
  </si>
  <si>
    <r>
      <t xml:space="preserve">Кабель оптический для внешней прокладки бронированный стальной лентой </t>
    </r>
    <r>
      <rPr>
        <i/>
        <sz val="10"/>
        <color rgb="FF000000"/>
        <rFont val="Aria"/>
        <charset val="204"/>
      </rPr>
      <t>9/125 (OS2) одномодовых 16 волокон Central tube PE черный Hyperline 397674</t>
    </r>
  </si>
  <si>
    <t>шт</t>
  </si>
  <si>
    <r>
      <t xml:space="preserve">Муфта оптическая - </t>
    </r>
    <r>
      <rPr>
        <i/>
        <sz val="10"/>
        <color rgb="FF000000"/>
        <rFont val="Aria"/>
        <charset val="204"/>
      </rPr>
      <t>МТОК-Н8/36-1КР3645-К ССД</t>
    </r>
  </si>
  <si>
    <t>Гермоввод d = 63 мм</t>
  </si>
  <si>
    <r>
      <t xml:space="preserve">Труба - </t>
    </r>
    <r>
      <rPr>
        <i/>
        <sz val="10"/>
        <color theme="1"/>
        <rFont val="Aria"/>
        <charset val="204"/>
      </rPr>
      <t>ПЭ-63 SDR17,6             ПНД-63</t>
    </r>
  </si>
  <si>
    <t>Песок</t>
  </si>
  <si>
    <r>
      <t xml:space="preserve">Опора </t>
    </r>
    <r>
      <rPr>
        <i/>
        <sz val="10"/>
        <color rgb="FF000000"/>
        <rFont val="Aria"/>
        <charset val="204"/>
      </rPr>
      <t>ж/б СВ-9,5</t>
    </r>
  </si>
  <si>
    <r>
      <t xml:space="preserve">Узел крепления </t>
    </r>
    <r>
      <rPr>
        <i/>
        <sz val="10"/>
        <color rgb="FF000000"/>
        <rFont val="Aria"/>
        <charset val="204"/>
      </rPr>
      <t>УКН-2К</t>
    </r>
  </si>
  <si>
    <r>
      <t xml:space="preserve">Колодец   </t>
    </r>
    <r>
      <rPr>
        <i/>
        <sz val="10"/>
        <color rgb="FF000000"/>
        <rFont val="Aria"/>
        <charset val="204"/>
      </rPr>
      <t>ККТМ-1</t>
    </r>
  </si>
  <si>
    <r>
      <t xml:space="preserve"> Кабель оптический  </t>
    </r>
    <r>
      <rPr>
        <i/>
        <sz val="10"/>
        <color rgb="FF000000"/>
        <rFont val="Aria"/>
        <charset val="204"/>
      </rPr>
      <t>КМБ 03нг(А)-HF-А-2,7 4 волокна кН</t>
    </r>
  </si>
  <si>
    <r>
      <t>Кронштейн для подвески муфт</t>
    </r>
    <r>
      <rPr>
        <i/>
        <sz val="10"/>
        <color rgb="FF000000"/>
        <rFont val="Aria"/>
        <charset val="204"/>
      </rPr>
      <t xml:space="preserve"> МТОК-Н8 и МКО-Ц8 ССД</t>
    </r>
  </si>
  <si>
    <r>
      <t xml:space="preserve">Лента сигнальная </t>
    </r>
    <r>
      <rPr>
        <i/>
        <sz val="10"/>
        <color rgb="FF000000"/>
        <rFont val="Aria"/>
        <charset val="204"/>
      </rPr>
      <t>ЛС1УХЛ4</t>
    </r>
  </si>
  <si>
    <r>
      <t xml:space="preserve">Талреп </t>
    </r>
    <r>
      <rPr>
        <i/>
        <sz val="10"/>
        <color rgb="FF000000"/>
        <rFont val="Aria"/>
        <charset val="204"/>
      </rPr>
      <t>Т-30-01</t>
    </r>
  </si>
  <si>
    <t>Зажим натяжной спиральный НСО с коушем</t>
  </si>
  <si>
    <r>
      <t xml:space="preserve">Коуш </t>
    </r>
    <r>
      <rPr>
        <i/>
        <sz val="10"/>
        <color rgb="FF000000"/>
        <rFont val="Aria"/>
        <charset val="204"/>
      </rPr>
      <t>К-25</t>
    </r>
  </si>
  <si>
    <r>
      <t xml:space="preserve">Хомут ленточный </t>
    </r>
    <r>
      <rPr>
        <i/>
        <sz val="10"/>
        <color rgb="FF000000"/>
        <rFont val="Aria"/>
        <charset val="204"/>
      </rPr>
      <t>1,5 м*2+1 замок</t>
    </r>
  </si>
  <si>
    <r>
      <t>Уголок стальной г</t>
    </r>
    <r>
      <rPr>
        <i/>
        <sz val="10"/>
        <color rgb="FF000000"/>
        <rFont val="Aria"/>
        <charset val="204"/>
      </rPr>
      <t>.ц 50*50*5</t>
    </r>
  </si>
  <si>
    <r>
      <t xml:space="preserve">Устройство для подвеса муфт и запаса кабеля </t>
    </r>
    <r>
      <rPr>
        <i/>
        <sz val="10"/>
        <color rgb="FF000000"/>
        <rFont val="Aria"/>
        <charset val="204"/>
      </rPr>
      <t xml:space="preserve">УПМК (92x91x11см) </t>
    </r>
  </si>
  <si>
    <t>Металлический дюбель (дюбель-клоп однолапковый)</t>
  </si>
  <si>
    <t>Саморез с прессшайбой стальной</t>
  </si>
  <si>
    <t>Скоба для крепления кабеля однолапковая</t>
  </si>
  <si>
    <t>Цементный раствор</t>
  </si>
  <si>
    <t xml:space="preserve">  Замоноличивание проходок</t>
  </si>
  <si>
    <t xml:space="preserve">Праймер битумный </t>
  </si>
  <si>
    <t>Гильза ПНД-110</t>
  </si>
  <si>
    <t>бал</t>
  </si>
  <si>
    <t>прох.</t>
  </si>
  <si>
    <t>Гофротруба 20</t>
  </si>
  <si>
    <t xml:space="preserve">  Затягивание кабеля в гофротрубу (2 кабеля)</t>
  </si>
  <si>
    <t>л.</t>
  </si>
  <si>
    <t>Мастика гидроизоляционная (с учетом 2 слоев)</t>
  </si>
  <si>
    <r>
      <t xml:space="preserve"> Наружные сети связи. </t>
    </r>
    <r>
      <rPr>
        <b/>
        <i/>
        <u/>
        <sz val="12"/>
        <color rgb="FFFF0000"/>
        <rFont val="Arial"/>
        <family val="2"/>
        <charset val="204"/>
      </rPr>
      <t>Корпус 1</t>
    </r>
    <r>
      <rPr>
        <b/>
        <i/>
        <u/>
        <sz val="12"/>
        <color rgb="FF000000"/>
        <rFont val="Arial"/>
        <family val="2"/>
        <charset val="204"/>
      </rPr>
      <t xml:space="preserve"> Шифр Д-2023-309-НСС.1</t>
    </r>
  </si>
  <si>
    <r>
      <t xml:space="preserve"> Наружные сети связи. </t>
    </r>
    <r>
      <rPr>
        <b/>
        <i/>
        <u/>
        <sz val="12"/>
        <color rgb="FF0070C0"/>
        <rFont val="Arial"/>
        <family val="2"/>
        <charset val="204"/>
      </rPr>
      <t>Корпус 2 и 3</t>
    </r>
    <r>
      <rPr>
        <b/>
        <i/>
        <u/>
        <sz val="12"/>
        <color rgb="FF000000"/>
        <rFont val="Arial"/>
        <family val="2"/>
        <charset val="204"/>
      </rPr>
      <t xml:space="preserve"> Шифр Д-2023-309-НСС.2</t>
    </r>
  </si>
  <si>
    <r>
      <t xml:space="preserve"> Кабель оптический  </t>
    </r>
    <r>
      <rPr>
        <i/>
        <sz val="10"/>
        <color rgb="FF000000"/>
        <rFont val="Aria"/>
        <charset val="204"/>
      </rPr>
      <t>ККМБ 03нг(А)-HF-А-2,7 4 волокна кН</t>
    </r>
  </si>
  <si>
    <t>Д-2023-309-НСС.2. «Наружные сети связи. Корпус 2 и 3»</t>
  </si>
  <si>
    <t xml:space="preserve"> Наружные сети связи. НСС</t>
  </si>
  <si>
    <t>Внутриплощадочные сети электроснабжения. НЭС</t>
  </si>
  <si>
    <r>
      <t xml:space="preserve">Внутриплощадочные сети электроснабжения, наружное освещение </t>
    </r>
    <r>
      <rPr>
        <b/>
        <i/>
        <u/>
        <sz val="12"/>
        <color rgb="FFFF0000"/>
        <rFont val="Arial"/>
        <family val="2"/>
        <charset val="204"/>
      </rPr>
      <t>Корпус. 1</t>
    </r>
    <r>
      <rPr>
        <b/>
        <i/>
        <u/>
        <sz val="12"/>
        <rFont val="Arial"/>
        <family val="2"/>
        <charset val="204"/>
      </rPr>
      <t xml:space="preserve"> Шифр Д-2023-309-НЭС1</t>
    </r>
  </si>
  <si>
    <t>Д-2023-309-НЭС1. «Внутриплощадочные сети электроснабжения, наружное освещение Корпус. 1»</t>
  </si>
  <si>
    <r>
      <t xml:space="preserve">Кабель с алюминиевой жилой бронированный </t>
    </r>
    <r>
      <rPr>
        <i/>
        <sz val="10"/>
        <color rgb="FF000000"/>
        <rFont val="Aria"/>
        <charset val="204"/>
      </rPr>
      <t>АВБбШв 4*240</t>
    </r>
  </si>
  <si>
    <t>Кабель с алюминиевой жилой бронированный АВБбШв 4*25</t>
  </si>
  <si>
    <t>Кабель с алюминиевой жилой бронированный АВБбШв 4*16</t>
  </si>
  <si>
    <r>
      <t xml:space="preserve">Муфта кабельная концевая </t>
    </r>
    <r>
      <rPr>
        <i/>
        <sz val="10"/>
        <color rgb="FF000000"/>
        <rFont val="Arial"/>
        <family val="2"/>
        <charset val="204"/>
      </rPr>
      <t>ПКВтпБ-1-4х150/240</t>
    </r>
  </si>
  <si>
    <r>
      <t xml:space="preserve">Муфта кабельная концевая </t>
    </r>
    <r>
      <rPr>
        <i/>
        <sz val="10"/>
        <color rgb="FF000000"/>
        <rFont val="Arial"/>
        <family val="2"/>
        <charset val="204"/>
      </rPr>
      <t>4 ПКТп-1-25/50 Б</t>
    </r>
  </si>
  <si>
    <r>
      <t>Муфта кабельная концевая</t>
    </r>
    <r>
      <rPr>
        <i/>
        <sz val="10"/>
        <color rgb="FF000000"/>
        <rFont val="Arial"/>
        <family val="2"/>
        <charset val="204"/>
      </rPr>
      <t xml:space="preserve"> 4 ПКТп-1 16-25 Б</t>
    </r>
  </si>
  <si>
    <r>
      <t xml:space="preserve">Кабель с алюминиевой жилой бронированный </t>
    </r>
    <r>
      <rPr>
        <i/>
        <sz val="10"/>
        <color rgb="FF000000"/>
        <rFont val="Arial"/>
        <family val="2"/>
        <charset val="204"/>
      </rPr>
      <t>АВБбШв 4*150</t>
    </r>
  </si>
  <si>
    <r>
      <t xml:space="preserve">Кабель с алюминиевой жилой бронированный </t>
    </r>
    <r>
      <rPr>
        <i/>
        <sz val="10"/>
        <color rgb="FF000000"/>
        <rFont val="Arial"/>
        <family val="2"/>
        <charset val="204"/>
      </rPr>
      <t>АВБбШв 4*50</t>
    </r>
  </si>
  <si>
    <r>
      <t xml:space="preserve">Кабель с алюминиевой жилой бронированный </t>
    </r>
    <r>
      <rPr>
        <i/>
        <sz val="10"/>
        <color rgb="FF000000"/>
        <rFont val="Arial"/>
        <family val="2"/>
        <charset val="204"/>
      </rPr>
      <t>АВБбШв 4*35</t>
    </r>
  </si>
  <si>
    <r>
      <t xml:space="preserve">Кабель с алюминиевой жилой бронированный </t>
    </r>
    <r>
      <rPr>
        <i/>
        <sz val="10"/>
        <color rgb="FF000000"/>
        <rFont val="Arial"/>
        <family val="2"/>
        <charset val="204"/>
      </rPr>
      <t>АВБбШв 4*25</t>
    </r>
  </si>
  <si>
    <r>
      <t xml:space="preserve">Закладная деталь </t>
    </r>
    <r>
      <rPr>
        <i/>
        <sz val="10"/>
        <color rgb="FF000000"/>
        <rFont val="Arial"/>
        <family val="2"/>
        <charset val="204"/>
      </rPr>
      <t>ФМ-0,159-2,0-б</t>
    </r>
  </si>
  <si>
    <r>
      <t xml:space="preserve">Опора освещения </t>
    </r>
    <r>
      <rPr>
        <i/>
        <sz val="10"/>
        <color rgb="FF000000"/>
        <rFont val="Arial"/>
        <family val="2"/>
        <charset val="204"/>
      </rPr>
      <t>ОГК-9-Ц</t>
    </r>
  </si>
  <si>
    <r>
      <t xml:space="preserve"> Кронштейн однорожковый </t>
    </r>
    <r>
      <rPr>
        <i/>
        <sz val="10"/>
        <color rgb="FF000000"/>
        <rFont val="Arial"/>
        <family val="2"/>
        <charset val="204"/>
      </rPr>
      <t>1.К1-1,0-1,0 –Ф2</t>
    </r>
  </si>
  <si>
    <r>
      <t xml:space="preserve">Кронштейн двухрожковый </t>
    </r>
    <r>
      <rPr>
        <i/>
        <sz val="10"/>
        <color rgb="FF000000"/>
        <rFont val="Arial"/>
        <family val="2"/>
        <charset val="204"/>
      </rPr>
      <t>1К2 -1,0-1,0-/90Ф2(У)</t>
    </r>
  </si>
  <si>
    <r>
      <t xml:space="preserve">Комплект клеммников </t>
    </r>
    <r>
      <rPr>
        <i/>
        <sz val="10"/>
        <color rgb="FF000000"/>
        <rFont val="Arial"/>
        <family val="2"/>
        <charset val="204"/>
      </rPr>
      <t>SV15 3*KE10/3 (Al 10-35/Cu1,5*25) для сетей уличного освещения</t>
    </r>
  </si>
  <si>
    <r>
      <t xml:space="preserve">Шина </t>
    </r>
    <r>
      <rPr>
        <i/>
        <sz val="10"/>
        <color rgb="FF000000"/>
        <rFont val="Arial"/>
        <family val="2"/>
        <charset val="204"/>
      </rPr>
      <t>АД 31Т 60*6 (дл 0,25м)</t>
    </r>
  </si>
  <si>
    <r>
      <t xml:space="preserve">Выключатель автоматический </t>
    </r>
    <r>
      <rPr>
        <i/>
        <sz val="10"/>
        <rFont val="Arial"/>
        <family val="2"/>
        <charset val="204"/>
      </rPr>
      <t>ВА 47-29 (С) 1 р 2А</t>
    </r>
  </si>
  <si>
    <r>
      <t xml:space="preserve"> Провод </t>
    </r>
    <r>
      <rPr>
        <i/>
        <sz val="10"/>
        <rFont val="Arial"/>
        <family val="2"/>
        <charset val="204"/>
      </rPr>
      <t>КГ 3*1,5м2</t>
    </r>
  </si>
  <si>
    <r>
      <t xml:space="preserve">Провод </t>
    </r>
    <r>
      <rPr>
        <i/>
        <sz val="10"/>
        <rFont val="Arial"/>
        <family val="2"/>
        <charset val="204"/>
      </rPr>
      <t>ПуГВ 1*6мм2</t>
    </r>
  </si>
  <si>
    <r>
      <t xml:space="preserve"> Муфта концевая</t>
    </r>
    <r>
      <rPr>
        <i/>
        <sz val="10"/>
        <color rgb="FF000000"/>
        <rFont val="Arial"/>
        <family val="2"/>
        <charset val="204"/>
      </rPr>
      <t xml:space="preserve"> 4ПКВНтп 10/25 б/н</t>
    </r>
  </si>
  <si>
    <t>Колодец ККТ 2 усиленный с кабельными стойками</t>
  </si>
  <si>
    <t>к-т</t>
  </si>
  <si>
    <r>
      <t xml:space="preserve">Светильник </t>
    </r>
    <r>
      <rPr>
        <i/>
        <sz val="10"/>
        <color rgb="FF000000"/>
        <rFont val="Arial"/>
        <family val="2"/>
        <charset val="204"/>
      </rPr>
      <t>Зеро-О 90 Вт IP65</t>
    </r>
  </si>
  <si>
    <t>точка</t>
  </si>
  <si>
    <r>
      <t xml:space="preserve"> Труба </t>
    </r>
    <r>
      <rPr>
        <i/>
        <sz val="10"/>
        <color rgb="FF000000"/>
        <rFont val="Arial"/>
        <family val="2"/>
        <charset val="204"/>
      </rPr>
      <t>ПНД-40</t>
    </r>
  </si>
  <si>
    <r>
      <t xml:space="preserve"> Оцинкованный стальной прут</t>
    </r>
    <r>
      <rPr>
        <i/>
        <sz val="10"/>
        <color rgb="FF000000"/>
        <rFont val="Arial"/>
        <family val="2"/>
        <charset val="204"/>
      </rPr>
      <t xml:space="preserve"> d - 6,0 мм</t>
    </r>
  </si>
  <si>
    <r>
      <t>Сталь круг</t>
    </r>
    <r>
      <rPr>
        <i/>
        <sz val="10"/>
        <color rgb="FF000000"/>
        <rFont val="Arial"/>
        <family val="2"/>
        <charset val="204"/>
      </rPr>
      <t xml:space="preserve"> d = 18 мм ГЦ</t>
    </r>
  </si>
  <si>
    <t xml:space="preserve">  Прокладка кабеля</t>
  </si>
  <si>
    <t xml:space="preserve">  Прокладка кабеля воздушно (2 кабеля)</t>
  </si>
  <si>
    <r>
      <t xml:space="preserve"> Труба полиэтиленовая </t>
    </r>
    <r>
      <rPr>
        <i/>
        <sz val="10"/>
        <color rgb="FF000000"/>
        <rFont val="Arial"/>
        <family val="2"/>
        <charset val="204"/>
      </rPr>
      <t>SDR 17.6 диаметр 110 мм                                                        ПНД-110</t>
    </r>
  </si>
  <si>
    <r>
      <t>Труба</t>
    </r>
    <r>
      <rPr>
        <i/>
        <sz val="10"/>
        <color rgb="FF000000"/>
        <rFont val="Arial"/>
        <family val="2"/>
        <charset val="204"/>
      </rPr>
      <t xml:space="preserve">                                 ПНД 110*12,3 SDR 9</t>
    </r>
  </si>
  <si>
    <t xml:space="preserve">  Монтаж колодца ККС-2 </t>
  </si>
  <si>
    <t xml:space="preserve">  Монтаж колодца ККТ 2 </t>
  </si>
  <si>
    <t xml:space="preserve">  Подключение светильников с заземлением</t>
  </si>
  <si>
    <t>Болт, гайка, 2-е шайбы</t>
  </si>
  <si>
    <t>Антикоррозийной краска</t>
  </si>
  <si>
    <r>
      <t xml:space="preserve"> Бетон</t>
    </r>
    <r>
      <rPr>
        <i/>
        <sz val="10"/>
        <color rgb="FF000000"/>
        <rFont val="Arial"/>
        <family val="2"/>
        <charset val="204"/>
      </rPr>
      <t xml:space="preserve"> В15                                   (h =2000 мм)</t>
    </r>
  </si>
  <si>
    <r>
      <t>Щебень из природного камня</t>
    </r>
    <r>
      <rPr>
        <i/>
        <sz val="10"/>
        <rFont val="Arial"/>
        <family val="2"/>
        <charset val="204"/>
      </rPr>
      <t xml:space="preserve"> марки 400 фр 5-10                                                   (h=100 мм)</t>
    </r>
  </si>
  <si>
    <r>
      <t xml:space="preserve"> Труба полиэтиленовая </t>
    </r>
    <r>
      <rPr>
        <i/>
        <sz val="10"/>
        <rFont val="Arial"/>
        <family val="2"/>
        <charset val="204"/>
      </rPr>
      <t>SDR 17.6 диаметр 110 мм                                                        ПНД-110</t>
    </r>
  </si>
  <si>
    <r>
      <t xml:space="preserve">Кабель с алюминиевой жилой бронированный </t>
    </r>
    <r>
      <rPr>
        <i/>
        <sz val="10"/>
        <rFont val="Arial"/>
        <family val="2"/>
        <charset val="204"/>
      </rPr>
      <t>АВБбШв 4*150</t>
    </r>
  </si>
  <si>
    <r>
      <t xml:space="preserve">Муфта кабельная концевая </t>
    </r>
    <r>
      <rPr>
        <i/>
        <sz val="10"/>
        <rFont val="Arial"/>
        <family val="2"/>
        <charset val="204"/>
      </rPr>
      <t>ПКВтпБ-1-4х150/240</t>
    </r>
  </si>
  <si>
    <r>
      <t xml:space="preserve">Муфта кабельная концевая </t>
    </r>
    <r>
      <rPr>
        <i/>
        <sz val="10"/>
        <rFont val="Arial"/>
        <family val="2"/>
        <charset val="204"/>
      </rPr>
      <t>4 ПКТп-1-25/50 Б</t>
    </r>
  </si>
  <si>
    <r>
      <t xml:space="preserve"> Бетон</t>
    </r>
    <r>
      <rPr>
        <i/>
        <sz val="10"/>
        <rFont val="Arial"/>
        <family val="2"/>
        <charset val="204"/>
      </rPr>
      <t xml:space="preserve"> В15                                   (h =2000 мм)</t>
    </r>
  </si>
  <si>
    <r>
      <t xml:space="preserve">Закладная деталь </t>
    </r>
    <r>
      <rPr>
        <i/>
        <sz val="10"/>
        <rFont val="Arial"/>
        <family val="2"/>
        <charset val="204"/>
      </rPr>
      <t>ФМ-0,159-2,0-б</t>
    </r>
  </si>
  <si>
    <r>
      <t xml:space="preserve">Опора освещения </t>
    </r>
    <r>
      <rPr>
        <i/>
        <sz val="10"/>
        <rFont val="Arial"/>
        <family val="2"/>
        <charset val="204"/>
      </rPr>
      <t>ОГК-9-Ц</t>
    </r>
  </si>
  <si>
    <r>
      <t xml:space="preserve"> Кронштейн однорожковый </t>
    </r>
    <r>
      <rPr>
        <i/>
        <sz val="10"/>
        <rFont val="Arial"/>
        <family val="2"/>
        <charset val="204"/>
      </rPr>
      <t>1.К1-1,0-1,0 –Ф2</t>
    </r>
  </si>
  <si>
    <r>
      <t xml:space="preserve">Светильник </t>
    </r>
    <r>
      <rPr>
        <i/>
        <sz val="10"/>
        <rFont val="Arial"/>
        <family val="2"/>
        <charset val="204"/>
      </rPr>
      <t>Зеро-О 90 Вт IP65</t>
    </r>
  </si>
  <si>
    <r>
      <t xml:space="preserve">Комплект клеммников </t>
    </r>
    <r>
      <rPr>
        <i/>
        <sz val="10"/>
        <rFont val="Arial"/>
        <family val="2"/>
        <charset val="204"/>
      </rPr>
      <t>SV15 3*KE10/3 (Al 10-35/Cu1,5*25) для сетей уличного освещения</t>
    </r>
  </si>
  <si>
    <r>
      <t xml:space="preserve">Шина </t>
    </r>
    <r>
      <rPr>
        <i/>
        <sz val="10"/>
        <rFont val="Arial"/>
        <family val="2"/>
        <charset val="204"/>
      </rPr>
      <t>АД 31Т 60*6 (дл 0,25м)</t>
    </r>
  </si>
  <si>
    <r>
      <t xml:space="preserve"> Труба </t>
    </r>
    <r>
      <rPr>
        <i/>
        <sz val="10"/>
        <rFont val="Arial"/>
        <family val="2"/>
        <charset val="204"/>
      </rPr>
      <t>ПНД-40</t>
    </r>
  </si>
  <si>
    <r>
      <t xml:space="preserve"> Муфта концевая</t>
    </r>
    <r>
      <rPr>
        <i/>
        <sz val="10"/>
        <rFont val="Arial"/>
        <family val="2"/>
        <charset val="204"/>
      </rPr>
      <t xml:space="preserve"> 4ПКВНтп 10/25 б/н</t>
    </r>
  </si>
  <si>
    <r>
      <t>Сталь круг</t>
    </r>
    <r>
      <rPr>
        <i/>
        <sz val="10"/>
        <rFont val="Arial"/>
        <family val="2"/>
        <charset val="204"/>
      </rPr>
      <t xml:space="preserve"> d = 18 мм ГЦ</t>
    </r>
  </si>
  <si>
    <r>
      <t xml:space="preserve"> Оцинкованный стальной прут</t>
    </r>
    <r>
      <rPr>
        <i/>
        <sz val="10"/>
        <rFont val="Arial"/>
        <family val="2"/>
        <charset val="204"/>
      </rPr>
      <t xml:space="preserve"> d - 6,0 мм</t>
    </r>
  </si>
  <si>
    <t>Автоматический выключатель 3Р 32 А 6 кА</t>
  </si>
  <si>
    <t>Пускатель магнитный ПМЛ-2161 ДМ 32А</t>
  </si>
  <si>
    <t>Автоматический выключатель 1Р 6 А 6 кА</t>
  </si>
  <si>
    <t>Тепловое реле пределы рег 18-25А</t>
  </si>
  <si>
    <t>Аппаратура сигнальная линза зеленая</t>
  </si>
  <si>
    <t>Программируемое суточное реле 220 В</t>
  </si>
  <si>
    <t>Фотореле 220 В</t>
  </si>
  <si>
    <t>Диф автомат 3п+N16 А</t>
  </si>
  <si>
    <t>Переключатель</t>
  </si>
  <si>
    <t>Кабель силовой бронированный лентами с алюминиевой жилой с бумажной пропитанной изоляцией, свинцовой оболочкой, наружный покров из битума и пряжи</t>
  </si>
  <si>
    <r>
      <t xml:space="preserve">Кабель силовой бронированный лентами с алюминиевой жилой с бумажной пропитанной изоляцией, свинцовой оболочкой, наружный покров из битума и пряжи  </t>
    </r>
    <r>
      <rPr>
        <i/>
        <sz val="10"/>
        <rFont val="Aria"/>
        <charset val="204"/>
      </rPr>
      <t>АСБл-10 3*240</t>
    </r>
  </si>
  <si>
    <r>
      <t xml:space="preserve">Муфта концевая термоусаживаемая </t>
    </r>
    <r>
      <rPr>
        <i/>
        <sz val="10"/>
        <rFont val="Aria"/>
        <charset val="204"/>
      </rPr>
      <t>10КНТп 3х(150-240)</t>
    </r>
  </si>
  <si>
    <r>
      <t xml:space="preserve">Кабель силовой бронированный лентами с алюминиевой жилой с бумажной пропитанной изоляцией, свинцовой оболочкой, наружный покров из битума и пряжи  </t>
    </r>
    <r>
      <rPr>
        <i/>
        <sz val="10"/>
        <rFont val="Aria"/>
        <charset val="204"/>
      </rPr>
      <t>АСБл-10 3*120</t>
    </r>
  </si>
  <si>
    <t>Кабель с алюминиевой жилой бронированный АВБбШв 4*6</t>
  </si>
  <si>
    <t>Кабель с алюминиевой жилой бронированный АВБбШв 4*4</t>
  </si>
  <si>
    <t>Кабель с алюминиевой жилой бронированный ВБбШв 4*240</t>
  </si>
  <si>
    <r>
      <t xml:space="preserve">Кабель с алюминиевой жилой бронированный </t>
    </r>
    <r>
      <rPr>
        <i/>
        <sz val="10"/>
        <rFont val="Aria"/>
        <charset val="204"/>
      </rPr>
      <t>10КНТп 3х(70-120)</t>
    </r>
  </si>
  <si>
    <r>
      <t xml:space="preserve">Кабель с алюминиевой жилой бронированный </t>
    </r>
    <r>
      <rPr>
        <i/>
        <sz val="10"/>
        <rFont val="Arial"/>
        <family val="2"/>
        <charset val="204"/>
      </rPr>
      <t>АВБбШв 4*240</t>
    </r>
  </si>
  <si>
    <r>
      <t xml:space="preserve">Кабель с алюминиевой жилой бронированный </t>
    </r>
    <r>
      <rPr>
        <i/>
        <sz val="10"/>
        <rFont val="Arial"/>
        <family val="2"/>
        <charset val="204"/>
      </rPr>
      <t>АВБбШв 4*10</t>
    </r>
  </si>
  <si>
    <r>
      <t xml:space="preserve">Кабель с алюминиевой жилой бронированный </t>
    </r>
    <r>
      <rPr>
        <i/>
        <sz val="10"/>
        <rFont val="Arial"/>
        <family val="2"/>
        <charset val="204"/>
      </rPr>
      <t>АВБбШв 4*16</t>
    </r>
  </si>
  <si>
    <r>
      <t>Муфта кабельная концевая</t>
    </r>
    <r>
      <rPr>
        <i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4 </t>
    </r>
    <r>
      <rPr>
        <i/>
        <sz val="10"/>
        <rFont val="Arial"/>
        <family val="2"/>
        <charset val="204"/>
      </rPr>
      <t>ПКТп-1 16-25 Б</t>
    </r>
  </si>
  <si>
    <t>Гофрорукав 32 УФ</t>
  </si>
  <si>
    <r>
      <t xml:space="preserve">Кронштейн двухрожковый </t>
    </r>
    <r>
      <rPr>
        <i/>
        <sz val="10"/>
        <rFont val="Arial"/>
        <family val="2"/>
        <charset val="204"/>
      </rPr>
      <t>К4 -1,0-1,5) Э000285ЕК</t>
    </r>
  </si>
  <si>
    <r>
      <t xml:space="preserve"> Провод </t>
    </r>
    <r>
      <rPr>
        <i/>
        <sz val="10"/>
        <rFont val="Arial"/>
        <family val="2"/>
        <charset val="204"/>
      </rPr>
      <t>КГ 3*1,5м2 (либо ВВГ 3*1,5)</t>
    </r>
  </si>
  <si>
    <t>Кластер – держатель расстоян.    110604-0043</t>
  </si>
  <si>
    <t xml:space="preserve"> Плита ПРУ 2,0*2,0 *В15) ККТ-2     110402-00065</t>
  </si>
  <si>
    <t>Люк ВЧШГ                                      110301-01396</t>
  </si>
  <si>
    <t>Плита ПАКС 1,9*1,6 (В15)ККТ-2     110402-00064</t>
  </si>
  <si>
    <t>Ограничитель перенапряжений</t>
  </si>
  <si>
    <t>ОПНп-10/13,7-10/650УХЛ1</t>
  </si>
  <si>
    <t>Зажим аппаратный А1А</t>
  </si>
  <si>
    <t>Привод СИП-3 1х50</t>
  </si>
  <si>
    <t>Болт М12х40</t>
  </si>
  <si>
    <t>Гайка М12</t>
  </si>
  <si>
    <t>Шайба М12</t>
  </si>
  <si>
    <t>Д-2023-309-НЭС2. «Внутриплощадочные сети электроснабжения, наружное освещение Корпус. №2, №3»</t>
  </si>
  <si>
    <r>
      <t xml:space="preserve">Внутриплощадочные сети электроснабжения, наружное освещение </t>
    </r>
    <r>
      <rPr>
        <b/>
        <i/>
        <u/>
        <sz val="12"/>
        <color rgb="FF0070C0"/>
        <rFont val="Arial"/>
        <family val="2"/>
        <charset val="204"/>
      </rPr>
      <t xml:space="preserve">Корпус № 2, № 3 </t>
    </r>
    <r>
      <rPr>
        <b/>
        <i/>
        <u/>
        <sz val="12"/>
        <rFont val="Arial"/>
        <family val="2"/>
        <charset val="204"/>
      </rPr>
      <t>Шифр Д-2023-309-НЭС2</t>
    </r>
  </si>
  <si>
    <t>Наружные сети связи. Корпус 1 Шифр Д-2023-309-НСС.1                                                                                                                                       Наружные сети связи. Корпус 2 и 3 Шифр Д-2023-309-НСС.2                                                                                                                                  Внутриплощадочные сети электроснабжения, наружное освещение Корпус. 1 Шифр Д-2023-309-НЭС1                                  Внутриплощадочные сети электроснабжения, наружное освещение Корпус № 2, № 3 Шифр Д-2023-309-НЭС2</t>
  </si>
  <si>
    <t xml:space="preserve">  Прокладка труб ПНД</t>
  </si>
  <si>
    <r>
      <t xml:space="preserve">Стойка </t>
    </r>
    <r>
      <rPr>
        <i/>
        <sz val="10"/>
        <rFont val="Arial"/>
        <family val="2"/>
        <charset val="204"/>
      </rPr>
      <t>СВ110-5</t>
    </r>
  </si>
  <si>
    <r>
      <t xml:space="preserve">Накладка  </t>
    </r>
    <r>
      <rPr>
        <i/>
        <sz val="10"/>
        <rFont val="Arial"/>
        <family val="2"/>
        <charset val="204"/>
      </rPr>
      <t>ОГ2</t>
    </r>
  </si>
  <si>
    <r>
      <t xml:space="preserve">Накладка  </t>
    </r>
    <r>
      <rPr>
        <i/>
        <sz val="10"/>
        <rFont val="Arial"/>
        <family val="2"/>
        <charset val="204"/>
      </rPr>
      <t>ОГ5</t>
    </r>
  </si>
  <si>
    <r>
      <t xml:space="preserve">Болт </t>
    </r>
    <r>
      <rPr>
        <i/>
        <sz val="10"/>
        <rFont val="Arial"/>
        <family val="2"/>
        <charset val="204"/>
      </rPr>
      <t>Б5</t>
    </r>
  </si>
  <si>
    <r>
      <t>Траверса</t>
    </r>
    <r>
      <rPr>
        <i/>
        <sz val="10"/>
        <rFont val="Arial"/>
        <family val="2"/>
        <charset val="204"/>
      </rPr>
      <t xml:space="preserve"> ТМ6</t>
    </r>
  </si>
  <si>
    <r>
      <t>Хомут</t>
    </r>
    <r>
      <rPr>
        <i/>
        <sz val="10"/>
        <rFont val="Arial"/>
        <family val="2"/>
        <charset val="204"/>
      </rPr>
      <t xml:space="preserve"> Х1</t>
    </r>
  </si>
  <si>
    <r>
      <t xml:space="preserve">Уголок </t>
    </r>
    <r>
      <rPr>
        <i/>
        <sz val="10"/>
        <rFont val="Arial"/>
        <family val="2"/>
        <charset val="204"/>
      </rPr>
      <t>80х80*6, L=2300 ГОСТ 8509-86</t>
    </r>
  </si>
  <si>
    <r>
      <t xml:space="preserve">Скоба </t>
    </r>
    <r>
      <rPr>
        <i/>
        <sz val="10"/>
        <rFont val="Arial"/>
        <family val="2"/>
        <charset val="204"/>
      </rPr>
      <t>КМ3</t>
    </r>
  </si>
  <si>
    <r>
      <t xml:space="preserve">Хомут </t>
    </r>
    <r>
      <rPr>
        <i/>
        <sz val="10"/>
        <rFont val="Arial"/>
        <family val="2"/>
        <charset val="204"/>
      </rPr>
      <t>Х7</t>
    </r>
  </si>
  <si>
    <r>
      <t xml:space="preserve">Хомут </t>
    </r>
    <r>
      <rPr>
        <i/>
        <sz val="10"/>
        <rFont val="Arial"/>
        <family val="2"/>
        <charset val="204"/>
      </rPr>
      <t xml:space="preserve">Х8 </t>
    </r>
  </si>
  <si>
    <r>
      <t xml:space="preserve">Проводник </t>
    </r>
    <r>
      <rPr>
        <i/>
        <sz val="10"/>
        <rFont val="Arial"/>
        <family val="2"/>
        <charset val="204"/>
      </rPr>
      <t>ЗП1</t>
    </r>
  </si>
  <si>
    <r>
      <t xml:space="preserve">Изолятор </t>
    </r>
    <r>
      <rPr>
        <i/>
        <sz val="10"/>
        <rFont val="Arial"/>
        <family val="2"/>
        <charset val="204"/>
      </rPr>
      <t>ШТИЗ-10Б</t>
    </r>
  </si>
  <si>
    <r>
      <t xml:space="preserve">Зажим </t>
    </r>
    <r>
      <rPr>
        <i/>
        <sz val="10"/>
        <rFont val="Arial"/>
        <family val="2"/>
        <charset val="204"/>
      </rPr>
      <t>ПС-2</t>
    </r>
  </si>
  <si>
    <r>
      <t xml:space="preserve">Разъединитель </t>
    </r>
    <r>
      <rPr>
        <i/>
        <sz val="10"/>
        <rFont val="Arial"/>
        <family val="2"/>
        <charset val="204"/>
      </rPr>
      <t>РЛНД-СЭЩ-1-10-II-630УХЛ1</t>
    </r>
  </si>
  <si>
    <r>
      <t xml:space="preserve">Привод </t>
    </r>
    <r>
      <rPr>
        <i/>
        <sz val="10"/>
        <rFont val="Arial"/>
        <family val="2"/>
        <charset val="204"/>
      </rPr>
      <t>ПР СЭЩ-01-1УХЛ1</t>
    </r>
  </si>
  <si>
    <r>
      <t xml:space="preserve">Муфта </t>
    </r>
    <r>
      <rPr>
        <i/>
        <sz val="10"/>
        <rFont val="Arial"/>
        <family val="2"/>
        <charset val="204"/>
      </rPr>
      <t>КНТП-10/35/50</t>
    </r>
  </si>
  <si>
    <r>
      <t xml:space="preserve">  Монтаж опоры </t>
    </r>
    <r>
      <rPr>
        <b/>
        <u/>
        <sz val="10"/>
        <rFont val="Arial"/>
        <family val="2"/>
        <charset val="204"/>
      </rPr>
      <t>20-3Н с КРМ</t>
    </r>
  </si>
  <si>
    <r>
      <t xml:space="preserve">  Изготовление и монтаж Щита  управления  ЯУО 9601-3474   ЩУиПО         (</t>
    </r>
    <r>
      <rPr>
        <sz val="10"/>
        <rFont val="Aria"/>
        <charset val="204"/>
      </rPr>
      <t>650х500х250</t>
    </r>
    <r>
      <rPr>
        <b/>
        <sz val="10"/>
        <rFont val="Aria"/>
        <charset val="204"/>
      </rPr>
      <t>)</t>
    </r>
  </si>
  <si>
    <t xml:space="preserve">  Прокладка кабеля </t>
  </si>
  <si>
    <r>
      <t xml:space="preserve">Кабель с медной жилой </t>
    </r>
    <r>
      <rPr>
        <i/>
        <sz val="10"/>
        <rFont val="Arial"/>
        <family val="2"/>
        <charset val="204"/>
      </rPr>
      <t xml:space="preserve"> ППГнг(А)-HF 4*240</t>
    </r>
  </si>
  <si>
    <r>
      <t xml:space="preserve">Муфта концевая термоусаживаемая  </t>
    </r>
    <r>
      <rPr>
        <i/>
        <sz val="10"/>
        <rFont val="Arial"/>
        <family val="2"/>
        <charset val="204"/>
      </rPr>
      <t>4ПКВНТпнг(LS-HF (150-240) М</t>
    </r>
  </si>
  <si>
    <r>
      <t xml:space="preserve">Кабель с медной жилой   </t>
    </r>
    <r>
      <rPr>
        <i/>
        <sz val="10"/>
        <rFont val="Arial"/>
        <family val="2"/>
        <charset val="204"/>
      </rPr>
      <t>ППГнг(А)-HF 3*1,5</t>
    </r>
  </si>
  <si>
    <r>
      <t xml:space="preserve">Кабель с медной жилой   </t>
    </r>
    <r>
      <rPr>
        <i/>
        <sz val="10"/>
        <rFont val="Arial"/>
        <family val="2"/>
        <charset val="204"/>
      </rPr>
      <t>ППГнг(А)-HF 5*6</t>
    </r>
  </si>
  <si>
    <t>Люк чугунный с замками</t>
  </si>
  <si>
    <r>
      <t xml:space="preserve">Колодец </t>
    </r>
    <r>
      <rPr>
        <i/>
        <sz val="10"/>
        <color rgb="FF000000"/>
        <rFont val="Aria"/>
        <charset val="204"/>
      </rPr>
      <t>ККС-2,с кронштейнами</t>
    </r>
  </si>
  <si>
    <t>компл</t>
  </si>
  <si>
    <t xml:space="preserve">  Гидроизоляция колодца ККС-2   (в 2 слоя)</t>
  </si>
  <si>
    <t>Гофротруба 25</t>
  </si>
  <si>
    <r>
      <t xml:space="preserve">  Бурение скважин под  опоры  (</t>
    </r>
    <r>
      <rPr>
        <b/>
        <sz val="10"/>
        <color rgb="FF000000"/>
        <rFont val="Calibri"/>
        <family val="2"/>
        <charset val="204"/>
      </rPr>
      <t>Ø</t>
    </r>
    <r>
      <rPr>
        <b/>
        <sz val="10"/>
        <color rgb="FF000000"/>
        <rFont val="Arial"/>
        <family val="2"/>
        <charset val="204"/>
      </rPr>
      <t>500 х 2200)</t>
    </r>
  </si>
  <si>
    <r>
      <t xml:space="preserve">  Обратная засыпка скважин (</t>
    </r>
    <r>
      <rPr>
        <b/>
        <sz val="10"/>
        <color rgb="FF000000"/>
        <rFont val="Calibri"/>
        <family val="2"/>
        <charset val="204"/>
      </rPr>
      <t>Ø</t>
    </r>
    <r>
      <rPr>
        <b/>
        <sz val="10"/>
        <color rgb="FF000000"/>
        <rFont val="Arial"/>
        <family val="2"/>
        <charset val="204"/>
      </rPr>
      <t>500 х 2200)</t>
    </r>
  </si>
  <si>
    <t xml:space="preserve">  Монтаж опор освещения с кронштейнами с обетонированием</t>
  </si>
  <si>
    <t xml:space="preserve">  Монтаж светильников на опорах</t>
  </si>
  <si>
    <t xml:space="preserve">  Монтаж заземления опор освещения с последующим испытанием ЭТЛ</t>
  </si>
  <si>
    <t xml:space="preserve">  Разработка грунта в отвал под кабельные траншеи </t>
  </si>
  <si>
    <t xml:space="preserve">  Устройство песчаного основания под трубы ПНД</t>
  </si>
  <si>
    <r>
      <t xml:space="preserve">Лента сигнальная </t>
    </r>
    <r>
      <rPr>
        <i/>
        <sz val="10"/>
        <rFont val="Aria"/>
        <charset val="204"/>
      </rPr>
      <t>ЛС1 УХЛ4</t>
    </r>
  </si>
  <si>
    <r>
      <t xml:space="preserve">  Бурение скважин под  опоры (</t>
    </r>
    <r>
      <rPr>
        <b/>
        <sz val="10"/>
        <rFont val="Calibri"/>
        <family val="2"/>
        <charset val="204"/>
      </rPr>
      <t>Ø</t>
    </r>
    <r>
      <rPr>
        <b/>
        <sz val="10"/>
        <rFont val="Arial"/>
        <family val="2"/>
        <charset val="204"/>
      </rPr>
      <t>500 х 2200)</t>
    </r>
  </si>
  <si>
    <t xml:space="preserve">  Монтаж опоры СВ (с бурение скважины под  опору)</t>
  </si>
  <si>
    <t xml:space="preserve">Разработка грунта в отвал под кабельные траншеи </t>
  </si>
  <si>
    <t xml:space="preserve">  Обратная засыпка труб ПНД  - песком</t>
  </si>
  <si>
    <t xml:space="preserve">  Обратная засыпка траншей - мягким грунтом</t>
  </si>
  <si>
    <t xml:space="preserve">  Обратная засыпка труб ПНД - песком</t>
  </si>
  <si>
    <t xml:space="preserve">  Прокладка труб ПНД (гильза)</t>
  </si>
  <si>
    <t xml:space="preserve">  Обратная засыпка труб ПНД- песком</t>
  </si>
  <si>
    <r>
      <t xml:space="preserve">  Обратная засыпка скважин  (</t>
    </r>
    <r>
      <rPr>
        <b/>
        <sz val="10"/>
        <rFont val="Calibri"/>
        <family val="2"/>
        <charset val="204"/>
      </rPr>
      <t>Ø</t>
    </r>
    <r>
      <rPr>
        <b/>
        <sz val="10"/>
        <rFont val="Arial"/>
        <family val="2"/>
        <charset val="204"/>
      </rPr>
      <t>500 х 2200)</t>
    </r>
  </si>
  <si>
    <r>
      <t xml:space="preserve">  Монтаж светильников на здании Корпуса №2  (</t>
    </r>
    <r>
      <rPr>
        <b/>
        <sz val="10"/>
        <color rgb="FFFF0000"/>
        <rFont val="Arial"/>
        <family val="2"/>
        <charset val="204"/>
      </rPr>
      <t>Корпус №1</t>
    </r>
    <r>
      <rPr>
        <b/>
        <sz val="10"/>
        <rFont val="Arial"/>
        <family val="2"/>
        <charset val="204"/>
      </rPr>
      <t>)</t>
    </r>
  </si>
  <si>
    <t>Монтаж заземления опор освещения с последующим испытанием ЭТЛ</t>
  </si>
  <si>
    <t>103+104=</t>
  </si>
  <si>
    <t xml:space="preserve">  Вывоз лишнего грунта на расстояние до 1 км.</t>
  </si>
  <si>
    <t xml:space="preserve">  Прокладка гофротрубы с 2-мя кабелями</t>
  </si>
  <si>
    <t>Гильза ПНД-110 (проход в стене)</t>
  </si>
  <si>
    <t>2. В стоимости работ включить все сопутствующие лабораторные (электротехнические) испытания</t>
  </si>
  <si>
    <r>
      <t xml:space="preserve">Кронштейн настенный </t>
    </r>
    <r>
      <rPr>
        <i/>
        <sz val="10"/>
        <rFont val="Arial"/>
        <family val="2"/>
        <charset val="204"/>
      </rPr>
      <t>Р/Г/ЖКУ регулируемым угол наклона 1030400018 Элетех</t>
    </r>
  </si>
  <si>
    <r>
      <t xml:space="preserve">Кронштейн </t>
    </r>
    <r>
      <rPr>
        <i/>
        <sz val="10"/>
        <rFont val="Arial"/>
        <family val="2"/>
        <charset val="204"/>
      </rPr>
      <t>РА2</t>
    </r>
  </si>
  <si>
    <r>
      <t xml:space="preserve">Кронштейн </t>
    </r>
    <r>
      <rPr>
        <i/>
        <sz val="10"/>
        <rFont val="Arial"/>
        <family val="2"/>
        <charset val="204"/>
      </rPr>
      <t>РА3</t>
    </r>
  </si>
  <si>
    <r>
      <t xml:space="preserve">Кронштейн </t>
    </r>
    <r>
      <rPr>
        <i/>
        <sz val="10"/>
        <rFont val="Arial"/>
        <family val="2"/>
        <charset val="204"/>
      </rPr>
      <t>РА4</t>
    </r>
  </si>
  <si>
    <r>
      <t xml:space="preserve">Кронштейн </t>
    </r>
    <r>
      <rPr>
        <i/>
        <sz val="10"/>
        <rFont val="Arial"/>
        <family val="2"/>
        <charset val="204"/>
      </rPr>
      <t>РА1</t>
    </r>
  </si>
  <si>
    <r>
      <t xml:space="preserve">Кронштейн </t>
    </r>
    <r>
      <rPr>
        <i/>
        <sz val="10"/>
        <rFont val="Arial"/>
        <family val="2"/>
        <charset val="204"/>
      </rPr>
      <t>У1</t>
    </r>
  </si>
  <si>
    <r>
      <t xml:space="preserve">Кронштейн </t>
    </r>
    <r>
      <rPr>
        <i/>
        <sz val="10"/>
        <rFont val="Arial"/>
        <family val="2"/>
        <charset val="204"/>
      </rPr>
      <t>КР10</t>
    </r>
  </si>
  <si>
    <t xml:space="preserve">    Прокладка (с протяжкой) кабеля в трубе ПНД (гильза)     (2 кабеля)</t>
  </si>
  <si>
    <t xml:space="preserve">    Прокладка (с протяжкой) кабеля в трубе ПНД (гильза)   </t>
  </si>
  <si>
    <t xml:space="preserve">  Затягивание кабеля в гофротрубу </t>
  </si>
  <si>
    <t>3. Точный  объем разработки грунта согласно факту на основании геодезической съемки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</si>
</sst>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4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"/>
      <charset val="204"/>
    </font>
    <font>
      <sz val="10"/>
      <color theme="1"/>
      <name val="Aria"/>
      <charset val="204"/>
    </font>
    <font>
      <b/>
      <sz val="10"/>
      <color rgb="FF000000"/>
      <name val="Aria"/>
      <charset val="204"/>
    </font>
    <font>
      <sz val="10"/>
      <name val="Aria"/>
      <charset val="204"/>
    </font>
    <font>
      <b/>
      <i/>
      <u/>
      <sz val="12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theme="1"/>
      <name val="Aria"/>
      <charset val="204"/>
    </font>
    <font>
      <b/>
      <sz val="10"/>
      <name val="Aria"/>
      <charset val="204"/>
    </font>
    <font>
      <sz val="8"/>
      <color rgb="FF000000"/>
      <name val="Aria"/>
      <charset val="204"/>
    </font>
    <font>
      <sz val="11"/>
      <color rgb="FF000000"/>
      <name val="Calibri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Aria"/>
      <charset val="204"/>
    </font>
    <font>
      <i/>
      <sz val="10"/>
      <color theme="1"/>
      <name val="Aria"/>
      <charset val="204"/>
    </font>
    <font>
      <sz val="10"/>
      <color rgb="FFFF0000"/>
      <name val="Aria"/>
      <charset val="204"/>
    </font>
    <font>
      <b/>
      <i/>
      <u/>
      <sz val="12"/>
      <color rgb="FF0070C0"/>
      <name val="Arial"/>
      <family val="2"/>
      <charset val="204"/>
    </font>
    <font>
      <b/>
      <i/>
      <u/>
      <sz val="12"/>
      <color rgb="FFFF0000"/>
      <name val="Arial"/>
      <family val="2"/>
      <charset val="204"/>
    </font>
    <font>
      <b/>
      <i/>
      <u/>
      <sz val="12"/>
      <name val="Arial"/>
      <family val="2"/>
      <charset val="204"/>
    </font>
    <font>
      <sz val="7"/>
      <color rgb="FF000000"/>
      <name val="Aria"/>
      <charset val="204"/>
    </font>
    <font>
      <i/>
      <sz val="10"/>
      <color rgb="FF00000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"/>
      <charset val="204"/>
    </font>
    <font>
      <b/>
      <sz val="10"/>
      <color rgb="FF000000"/>
      <name val="Calibri"/>
      <family val="2"/>
      <charset val="204"/>
    </font>
    <font>
      <i/>
      <sz val="10"/>
      <name val="Aria"/>
      <charset val="204"/>
    </font>
    <font>
      <b/>
      <sz val="10"/>
      <color rgb="FFFF0000"/>
      <name val="Arial"/>
      <family val="2"/>
      <charset val="204"/>
    </font>
    <font>
      <b/>
      <i/>
      <u/>
      <sz val="12"/>
      <color rgb="FF7030A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Calibri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19" fillId="0" borderId="0" xfId="0" applyFont="1" applyBorder="1"/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5" fillId="0" borderId="7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16" fillId="2" borderId="2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5" fontId="7" fillId="0" borderId="2" xfId="1" applyNumberFormat="1" applyFont="1" applyBorder="1" applyAlignment="1"/>
    <xf numFmtId="165" fontId="5" fillId="0" borderId="2" xfId="1" applyNumberFormat="1" applyFont="1" applyBorder="1" applyAlignment="1"/>
    <xf numFmtId="1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2" fontId="15" fillId="0" borderId="2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2" fontId="28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vertical="center"/>
    </xf>
    <xf numFmtId="164" fontId="5" fillId="0" borderId="2" xfId="1" applyNumberFormat="1" applyFont="1" applyBorder="1" applyAlignment="1"/>
    <xf numFmtId="0" fontId="5" fillId="0" borderId="2" xfId="0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5" fillId="0" borderId="2" xfId="1" applyNumberFormat="1" applyFont="1" applyBorder="1" applyAlignment="1">
      <alignment vertical="center"/>
    </xf>
    <xf numFmtId="165" fontId="7" fillId="0" borderId="2" xfId="1" applyNumberFormat="1" applyFont="1" applyBorder="1" applyAlignment="1">
      <alignment vertical="center"/>
    </xf>
    <xf numFmtId="164" fontId="7" fillId="0" borderId="2" xfId="1" applyNumberFormat="1" applyFont="1" applyBorder="1" applyAlignment="1"/>
    <xf numFmtId="165" fontId="7" fillId="0" borderId="2" xfId="0" applyNumberFormat="1" applyFont="1" applyBorder="1" applyAlignment="1">
      <alignment vertical="center"/>
    </xf>
    <xf numFmtId="49" fontId="21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5" fontId="8" fillId="0" borderId="2" xfId="1" applyNumberFormat="1" applyFont="1" applyBorder="1" applyAlignment="1"/>
    <xf numFmtId="0" fontId="21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3" fillId="0" borderId="2" xfId="1" applyNumberFormat="1" applyFont="1" applyBorder="1" applyAlignment="1"/>
    <xf numFmtId="165" fontId="3" fillId="0" borderId="2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" fontId="24" fillId="0" borderId="2" xfId="0" applyNumberFormat="1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165" fontId="24" fillId="0" borderId="2" xfId="1" applyNumberFormat="1" applyFont="1" applyBorder="1" applyAlignment="1"/>
    <xf numFmtId="165" fontId="38" fillId="0" borderId="2" xfId="1" applyNumberFormat="1" applyFont="1" applyBorder="1" applyAlignment="1">
      <alignment vertical="center"/>
    </xf>
    <xf numFmtId="1" fontId="16" fillId="0" borderId="2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vertical="center"/>
    </xf>
    <xf numFmtId="1" fontId="16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165" fontId="8" fillId="0" borderId="2" xfId="1" applyNumberFormat="1" applyFont="1" applyBorder="1" applyAlignment="1">
      <alignment horizontal="center" vertical="center"/>
    </xf>
    <xf numFmtId="164" fontId="21" fillId="0" borderId="2" xfId="1" applyFont="1" applyBorder="1" applyAlignment="1">
      <alignment horizontal="center" vertical="center"/>
    </xf>
    <xf numFmtId="165" fontId="8" fillId="0" borderId="2" xfId="0" applyNumberFormat="1" applyFont="1" applyBorder="1" applyAlignment="1">
      <alignment vertical="center"/>
    </xf>
    <xf numFmtId="165" fontId="8" fillId="0" borderId="2" xfId="1" applyNumberFormat="1" applyFont="1" applyBorder="1" applyAlignment="1">
      <alignment vertical="center"/>
    </xf>
    <xf numFmtId="164" fontId="8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right" vertical="center" wrapText="1"/>
    </xf>
    <xf numFmtId="49" fontId="7" fillId="0" borderId="7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1" fontId="18" fillId="0" borderId="0" xfId="0" applyNumberFormat="1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9"/>
  <sheetViews>
    <sheetView tabSelected="1" topLeftCell="A184" zoomScale="115" zoomScaleNormal="115" zoomScaleSheetLayoutView="145" workbookViewId="0">
      <selection activeCell="B191" sqref="B191"/>
    </sheetView>
  </sheetViews>
  <sheetFormatPr defaultColWidth="9.109375" defaultRowHeight="11.25" customHeight="1" outlineLevelRow="1"/>
  <cols>
    <col min="1" max="1" width="6.109375" style="1" customWidth="1"/>
    <col min="2" max="2" width="43.5546875" style="1" customWidth="1"/>
    <col min="3" max="3" width="6.6640625" style="1" customWidth="1"/>
    <col min="4" max="4" width="10.88671875" style="1" customWidth="1"/>
    <col min="5" max="5" width="11.109375" style="1" customWidth="1"/>
    <col min="6" max="6" width="16.6640625" style="1" customWidth="1"/>
    <col min="7" max="7" width="27.109375" style="1" customWidth="1"/>
    <col min="8" max="8" width="15.44140625" style="1" hidden="1" customWidth="1"/>
    <col min="9" max="11" width="14.88671875" style="1" hidden="1" customWidth="1"/>
    <col min="12" max="12" width="19" style="1" hidden="1" customWidth="1"/>
    <col min="13" max="15" width="9.109375" style="1"/>
    <col min="16" max="17" width="87.88671875" style="2" hidden="1" customWidth="1"/>
    <col min="18" max="16384" width="9.109375" style="1"/>
  </cols>
  <sheetData>
    <row r="1" spans="1:12" s="6" customFormat="1" ht="20.100000000000001" customHeight="1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s="6" customFormat="1" ht="33" customHeight="1">
      <c r="A2" s="142" t="s">
        <v>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s="6" customFormat="1" ht="61.2" customHeight="1">
      <c r="A3" s="143" t="s">
        <v>163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s="6" customFormat="1" ht="13.2" customHeight="1">
      <c r="A4" s="7"/>
      <c r="B4" s="7"/>
      <c r="C4" s="7"/>
      <c r="D4" s="7"/>
      <c r="E4" s="7"/>
      <c r="F4" s="7"/>
      <c r="G4" s="7"/>
      <c r="H4" s="10"/>
      <c r="I4" s="10"/>
      <c r="J4" s="10"/>
      <c r="K4" s="10"/>
      <c r="L4" s="10"/>
    </row>
    <row r="5" spans="1:12" customFormat="1" ht="24" customHeight="1">
      <c r="A5" s="146" t="s">
        <v>0</v>
      </c>
      <c r="B5" s="146" t="s">
        <v>2</v>
      </c>
      <c r="C5" s="146" t="s">
        <v>1</v>
      </c>
      <c r="D5" s="144" t="s">
        <v>3</v>
      </c>
      <c r="E5" s="145"/>
      <c r="F5" s="146" t="s">
        <v>6</v>
      </c>
      <c r="G5" s="146" t="s">
        <v>7</v>
      </c>
      <c r="H5" s="130" t="s">
        <v>11</v>
      </c>
      <c r="I5" s="130" t="s">
        <v>12</v>
      </c>
      <c r="J5" s="130" t="s">
        <v>13</v>
      </c>
      <c r="K5" s="130" t="s">
        <v>14</v>
      </c>
      <c r="L5" s="130" t="s">
        <v>8</v>
      </c>
    </row>
    <row r="6" spans="1:12" customFormat="1" ht="36" customHeight="1">
      <c r="A6" s="147"/>
      <c r="B6" s="147"/>
      <c r="C6" s="147"/>
      <c r="D6" s="13" t="s">
        <v>4</v>
      </c>
      <c r="E6" s="12" t="s">
        <v>5</v>
      </c>
      <c r="F6" s="147"/>
      <c r="G6" s="147"/>
      <c r="H6" s="130"/>
      <c r="I6" s="130"/>
      <c r="J6" s="130"/>
      <c r="K6" s="130"/>
      <c r="L6" s="130"/>
    </row>
    <row r="7" spans="1:12" customFormat="1" ht="12" customHeigh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17">
        <v>10</v>
      </c>
      <c r="K7" s="17">
        <v>11</v>
      </c>
      <c r="L7" s="8">
        <v>12</v>
      </c>
    </row>
    <row r="8" spans="1:12" customFormat="1" ht="33" customHeight="1">
      <c r="A8" s="135" t="s">
        <v>69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2" customFormat="1" ht="34.200000000000003" customHeight="1">
      <c r="A9" s="131" t="s">
        <v>65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12" customFormat="1" ht="26.4">
      <c r="A10" s="25">
        <v>1</v>
      </c>
      <c r="B10" s="45" t="s">
        <v>202</v>
      </c>
      <c r="C10" s="46" t="s">
        <v>23</v>
      </c>
      <c r="D10" s="44">
        <v>1</v>
      </c>
      <c r="E10" s="47"/>
      <c r="F10" s="25" t="s">
        <v>10</v>
      </c>
      <c r="G10" s="63" t="s">
        <v>27</v>
      </c>
      <c r="H10" s="28"/>
      <c r="I10" s="28"/>
      <c r="J10" s="28"/>
      <c r="K10" s="28">
        <f>D10*I10</f>
        <v>0</v>
      </c>
      <c r="L10" s="28">
        <f>D10*I10</f>
        <v>0</v>
      </c>
    </row>
    <row r="11" spans="1:12" customFormat="1" ht="20.399999999999999">
      <c r="A11" s="25">
        <v>2</v>
      </c>
      <c r="B11" s="26" t="s">
        <v>40</v>
      </c>
      <c r="C11" s="27" t="s">
        <v>35</v>
      </c>
      <c r="D11" s="25"/>
      <c r="E11" s="72">
        <v>1</v>
      </c>
      <c r="F11" s="25" t="s">
        <v>10</v>
      </c>
      <c r="G11" s="63" t="s">
        <v>27</v>
      </c>
      <c r="H11" s="28"/>
      <c r="I11" s="28"/>
      <c r="J11" s="28"/>
      <c r="K11" s="28"/>
      <c r="L11" s="28"/>
    </row>
    <row r="12" spans="1:12" customFormat="1" ht="20.399999999999999">
      <c r="A12" s="25">
        <v>3</v>
      </c>
      <c r="B12" s="45" t="s">
        <v>104</v>
      </c>
      <c r="C12" s="48" t="s">
        <v>23</v>
      </c>
      <c r="D12" s="44">
        <f>E13</f>
        <v>2</v>
      </c>
      <c r="E12" s="49"/>
      <c r="F12" s="25" t="s">
        <v>10</v>
      </c>
      <c r="G12" s="63" t="s">
        <v>27</v>
      </c>
      <c r="H12" s="28"/>
      <c r="I12" s="28"/>
      <c r="J12" s="28"/>
      <c r="K12" s="28"/>
      <c r="L12" s="28"/>
    </row>
    <row r="13" spans="1:12" customFormat="1" ht="20.399999999999999">
      <c r="A13" s="25">
        <v>4</v>
      </c>
      <c r="B13" s="26" t="s">
        <v>189</v>
      </c>
      <c r="C13" s="29" t="s">
        <v>190</v>
      </c>
      <c r="D13" s="25"/>
      <c r="E13" s="30">
        <v>2</v>
      </c>
      <c r="F13" s="25" t="s">
        <v>10</v>
      </c>
      <c r="G13" s="63" t="s">
        <v>27</v>
      </c>
      <c r="H13" s="56"/>
      <c r="I13" s="56"/>
      <c r="J13" s="56"/>
      <c r="K13" s="56"/>
      <c r="L13" s="56"/>
    </row>
    <row r="14" spans="1:12" customFormat="1" ht="20.399999999999999">
      <c r="A14" s="25">
        <v>5</v>
      </c>
      <c r="B14" s="26" t="s">
        <v>188</v>
      </c>
      <c r="C14" s="29" t="s">
        <v>35</v>
      </c>
      <c r="D14" s="25"/>
      <c r="E14" s="30">
        <v>2</v>
      </c>
      <c r="F14" s="25" t="s">
        <v>10</v>
      </c>
      <c r="G14" s="63" t="s">
        <v>27</v>
      </c>
      <c r="H14" s="56"/>
      <c r="I14" s="56"/>
      <c r="J14" s="56"/>
      <c r="K14" s="56"/>
      <c r="L14" s="56"/>
    </row>
    <row r="15" spans="1:12" customFormat="1" ht="20.399999999999999">
      <c r="A15" s="25">
        <v>6</v>
      </c>
      <c r="B15" s="45" t="s">
        <v>56</v>
      </c>
      <c r="C15" s="48" t="s">
        <v>35</v>
      </c>
      <c r="D15" s="44">
        <v>4</v>
      </c>
      <c r="E15" s="49"/>
      <c r="F15" s="25" t="s">
        <v>10</v>
      </c>
      <c r="G15" s="63" t="s">
        <v>27</v>
      </c>
      <c r="H15" s="56"/>
      <c r="I15" s="56"/>
      <c r="J15" s="56"/>
      <c r="K15" s="56"/>
      <c r="L15" s="56"/>
    </row>
    <row r="16" spans="1:12" customFormat="1" ht="20.399999999999999">
      <c r="A16" s="25">
        <v>7</v>
      </c>
      <c r="B16" s="26" t="s">
        <v>55</v>
      </c>
      <c r="C16" s="29" t="s">
        <v>9</v>
      </c>
      <c r="D16" s="25"/>
      <c r="E16" s="30">
        <f>D15*(0.4*0.8*0.1)</f>
        <v>0.12800000000000003</v>
      </c>
      <c r="F16" s="25" t="s">
        <v>10</v>
      </c>
      <c r="G16" s="63" t="s">
        <v>27</v>
      </c>
      <c r="H16" s="56"/>
      <c r="I16" s="56"/>
      <c r="J16" s="56"/>
      <c r="K16" s="56"/>
      <c r="L16" s="56"/>
    </row>
    <row r="17" spans="1:12" customFormat="1" ht="20.399999999999999">
      <c r="A17" s="25">
        <v>8</v>
      </c>
      <c r="B17" s="45" t="s">
        <v>191</v>
      </c>
      <c r="C17" s="48" t="s">
        <v>17</v>
      </c>
      <c r="D17" s="44">
        <f>8.7*D12</f>
        <v>17.399999999999999</v>
      </c>
      <c r="E17" s="49"/>
      <c r="F17" s="25" t="s">
        <v>10</v>
      </c>
      <c r="G17" s="63" t="s">
        <v>27</v>
      </c>
      <c r="H17" s="56"/>
      <c r="I17" s="56"/>
      <c r="J17" s="56"/>
      <c r="K17" s="56"/>
      <c r="L17" s="56"/>
    </row>
    <row r="18" spans="1:12" customFormat="1" ht="20.399999999999999">
      <c r="A18" s="25">
        <v>9</v>
      </c>
      <c r="B18" s="26" t="s">
        <v>57</v>
      </c>
      <c r="C18" s="29" t="s">
        <v>63</v>
      </c>
      <c r="D18" s="25"/>
      <c r="E18" s="30">
        <f>D17*0.3</f>
        <v>5.22</v>
      </c>
      <c r="F18" s="25" t="s">
        <v>10</v>
      </c>
      <c r="G18" s="63" t="s">
        <v>27</v>
      </c>
      <c r="H18" s="56"/>
      <c r="I18" s="56"/>
      <c r="J18" s="56"/>
      <c r="K18" s="56"/>
      <c r="L18" s="56"/>
    </row>
    <row r="19" spans="1:12" customFormat="1" ht="20.399999999999999">
      <c r="A19" s="25">
        <v>10</v>
      </c>
      <c r="B19" s="26" t="s">
        <v>64</v>
      </c>
      <c r="C19" s="29" t="s">
        <v>22</v>
      </c>
      <c r="D19" s="25"/>
      <c r="E19" s="30">
        <f>D17*3</f>
        <v>52.199999999999996</v>
      </c>
      <c r="F19" s="25" t="s">
        <v>10</v>
      </c>
      <c r="G19" s="63" t="s">
        <v>27</v>
      </c>
      <c r="H19" s="56"/>
      <c r="I19" s="56"/>
      <c r="J19" s="56"/>
      <c r="K19" s="56"/>
      <c r="L19" s="56"/>
    </row>
    <row r="20" spans="1:12" customFormat="1" ht="20.399999999999999">
      <c r="A20" s="25">
        <v>11</v>
      </c>
      <c r="B20" s="45" t="s">
        <v>28</v>
      </c>
      <c r="C20" s="48" t="s">
        <v>35</v>
      </c>
      <c r="D20" s="73">
        <f>E21</f>
        <v>5</v>
      </c>
      <c r="E20" s="49"/>
      <c r="F20" s="25" t="s">
        <v>10</v>
      </c>
      <c r="G20" s="63" t="s">
        <v>27</v>
      </c>
      <c r="H20" s="56"/>
      <c r="I20" s="56"/>
      <c r="J20" s="56"/>
      <c r="K20" s="56"/>
      <c r="L20" s="56"/>
    </row>
    <row r="21" spans="1:12" customFormat="1" ht="20.399999999999999">
      <c r="A21" s="25">
        <v>12</v>
      </c>
      <c r="B21" s="26" t="s">
        <v>42</v>
      </c>
      <c r="C21" s="25" t="s">
        <v>35</v>
      </c>
      <c r="D21" s="43"/>
      <c r="E21" s="72">
        <v>5</v>
      </c>
      <c r="F21" s="25" t="s">
        <v>10</v>
      </c>
      <c r="G21" s="63" t="s">
        <v>27</v>
      </c>
      <c r="H21" s="42"/>
      <c r="I21" s="42"/>
      <c r="J21" s="42"/>
      <c r="K21" s="42"/>
      <c r="L21" s="42"/>
    </row>
    <row r="22" spans="1:12" customFormat="1" ht="20.399999999999999">
      <c r="A22" s="25">
        <v>13</v>
      </c>
      <c r="B22" s="26" t="s">
        <v>37</v>
      </c>
      <c r="C22" s="25" t="s">
        <v>35</v>
      </c>
      <c r="D22" s="43"/>
      <c r="E22" s="72">
        <v>10</v>
      </c>
      <c r="F22" s="25" t="s">
        <v>10</v>
      </c>
      <c r="G22" s="63" t="s">
        <v>27</v>
      </c>
      <c r="H22" s="42"/>
      <c r="I22" s="42"/>
      <c r="J22" s="42"/>
      <c r="K22" s="42"/>
      <c r="L22" s="42"/>
    </row>
    <row r="23" spans="1:12" s="24" customFormat="1" ht="26.4">
      <c r="A23" s="25">
        <v>14</v>
      </c>
      <c r="B23" s="45" t="s">
        <v>203</v>
      </c>
      <c r="C23" s="44" t="s">
        <v>9</v>
      </c>
      <c r="D23" s="69">
        <f>(0.355*(42+24+5.5+82+33))</f>
        <v>66.207499999999996</v>
      </c>
      <c r="E23" s="44"/>
      <c r="F23" s="25" t="s">
        <v>10</v>
      </c>
      <c r="G23" s="63" t="s">
        <v>27</v>
      </c>
      <c r="H23" s="31"/>
      <c r="I23" s="31"/>
      <c r="J23" s="28"/>
      <c r="K23" s="28"/>
      <c r="L23" s="28"/>
    </row>
    <row r="24" spans="1:12" s="24" customFormat="1" ht="26.4">
      <c r="A24" s="25">
        <v>15</v>
      </c>
      <c r="B24" s="45" t="s">
        <v>199</v>
      </c>
      <c r="C24" s="44" t="s">
        <v>9</v>
      </c>
      <c r="D24" s="69">
        <f>0.03*(42+24+5.5+82+33)</f>
        <v>5.5949999999999998</v>
      </c>
      <c r="E24" s="50"/>
      <c r="F24" s="25" t="s">
        <v>10</v>
      </c>
      <c r="G24" s="63" t="s">
        <v>27</v>
      </c>
      <c r="H24" s="31"/>
      <c r="I24" s="31"/>
      <c r="J24" s="28"/>
      <c r="K24" s="31"/>
      <c r="L24" s="28"/>
    </row>
    <row r="25" spans="1:12" s="24" customFormat="1" ht="20.399999999999999">
      <c r="A25" s="25">
        <v>16</v>
      </c>
      <c r="B25" s="45" t="s">
        <v>204</v>
      </c>
      <c r="C25" s="44" t="s">
        <v>9</v>
      </c>
      <c r="D25" s="69">
        <f>E26-D24</f>
        <v>5.9050000000000002</v>
      </c>
      <c r="E25" s="62"/>
      <c r="F25" s="25" t="s">
        <v>10</v>
      </c>
      <c r="G25" s="63" t="s">
        <v>27</v>
      </c>
      <c r="H25" s="31"/>
      <c r="I25" s="31"/>
      <c r="J25" s="28"/>
      <c r="K25" s="31"/>
      <c r="L25" s="28"/>
    </row>
    <row r="26" spans="1:12" s="24" customFormat="1" ht="20.399999999999999">
      <c r="A26" s="25">
        <v>17</v>
      </c>
      <c r="B26" s="26" t="s">
        <v>39</v>
      </c>
      <c r="C26" s="25" t="s">
        <v>9</v>
      </c>
      <c r="D26" s="25"/>
      <c r="E26" s="77">
        <v>11.5</v>
      </c>
      <c r="F26" s="25" t="s">
        <v>10</v>
      </c>
      <c r="G26" s="63" t="s">
        <v>27</v>
      </c>
      <c r="H26" s="31"/>
      <c r="I26" s="31"/>
      <c r="J26" s="28"/>
      <c r="K26" s="31"/>
      <c r="L26" s="28"/>
    </row>
    <row r="27" spans="1:12" s="24" customFormat="1" ht="26.4">
      <c r="A27" s="25">
        <v>18</v>
      </c>
      <c r="B27" s="45" t="s">
        <v>205</v>
      </c>
      <c r="C27" s="44" t="s">
        <v>17</v>
      </c>
      <c r="D27" s="69">
        <f>D23-D24-D25</f>
        <v>54.707499999999996</v>
      </c>
      <c r="E27" s="62"/>
      <c r="F27" s="25" t="s">
        <v>10</v>
      </c>
      <c r="G27" s="63" t="s">
        <v>27</v>
      </c>
      <c r="H27" s="31"/>
      <c r="I27" s="31"/>
      <c r="J27" s="28"/>
      <c r="K27" s="31"/>
      <c r="L27" s="28"/>
    </row>
    <row r="28" spans="1:12" s="24" customFormat="1" ht="26.4">
      <c r="A28" s="25">
        <v>19</v>
      </c>
      <c r="B28" s="45" t="s">
        <v>213</v>
      </c>
      <c r="C28" s="44" t="s">
        <v>9</v>
      </c>
      <c r="D28" s="88">
        <f>D24+D25</f>
        <v>11.5</v>
      </c>
      <c r="E28" s="62"/>
      <c r="F28" s="25" t="s">
        <v>10</v>
      </c>
      <c r="G28" s="63" t="s">
        <v>27</v>
      </c>
      <c r="H28" s="31"/>
      <c r="I28" s="31"/>
      <c r="J28" s="28"/>
      <c r="K28" s="31"/>
      <c r="L28" s="28"/>
    </row>
    <row r="29" spans="1:12" s="24" customFormat="1" ht="20.399999999999999">
      <c r="A29" s="25">
        <v>20</v>
      </c>
      <c r="B29" s="45" t="s">
        <v>30</v>
      </c>
      <c r="C29" s="44" t="s">
        <v>33</v>
      </c>
      <c r="D29" s="69">
        <f>E30</f>
        <v>180</v>
      </c>
      <c r="E29" s="62"/>
      <c r="F29" s="25" t="s">
        <v>10</v>
      </c>
      <c r="G29" s="63" t="s">
        <v>27</v>
      </c>
      <c r="H29" s="31"/>
      <c r="I29" s="31"/>
      <c r="J29" s="28"/>
      <c r="K29" s="31"/>
      <c r="L29" s="28"/>
    </row>
    <row r="30" spans="1:12" s="24" customFormat="1" ht="20.399999999999999">
      <c r="A30" s="25">
        <v>21</v>
      </c>
      <c r="B30" s="26" t="s">
        <v>45</v>
      </c>
      <c r="C30" s="25" t="s">
        <v>33</v>
      </c>
      <c r="D30" s="25"/>
      <c r="E30" s="62">
        <v>180</v>
      </c>
      <c r="F30" s="25" t="s">
        <v>10</v>
      </c>
      <c r="G30" s="63" t="s">
        <v>27</v>
      </c>
      <c r="H30" s="31"/>
      <c r="I30" s="31"/>
      <c r="J30" s="28"/>
      <c r="K30" s="31"/>
      <c r="L30" s="28"/>
    </row>
    <row r="31" spans="1:12" s="24" customFormat="1" ht="20.399999999999999">
      <c r="A31" s="25">
        <v>22</v>
      </c>
      <c r="B31" s="51" t="s">
        <v>207</v>
      </c>
      <c r="C31" s="44" t="s">
        <v>33</v>
      </c>
      <c r="D31" s="69">
        <f>E32</f>
        <v>190</v>
      </c>
      <c r="E31" s="50"/>
      <c r="F31" s="25" t="s">
        <v>10</v>
      </c>
      <c r="G31" s="63" t="s">
        <v>27</v>
      </c>
      <c r="H31" s="31"/>
      <c r="I31" s="31"/>
      <c r="J31" s="28"/>
      <c r="K31" s="31"/>
      <c r="L31" s="28"/>
    </row>
    <row r="32" spans="1:12" s="24" customFormat="1" ht="20.399999999999999">
      <c r="A32" s="25">
        <v>23</v>
      </c>
      <c r="B32" s="32" t="s">
        <v>38</v>
      </c>
      <c r="C32" s="25" t="s">
        <v>33</v>
      </c>
      <c r="D32" s="74"/>
      <c r="E32" s="55">
        <v>190</v>
      </c>
      <c r="F32" s="25" t="s">
        <v>10</v>
      </c>
      <c r="G32" s="63" t="s">
        <v>27</v>
      </c>
      <c r="H32" s="31"/>
      <c r="I32" s="31"/>
      <c r="J32" s="28"/>
      <c r="K32" s="31"/>
      <c r="L32" s="28"/>
    </row>
    <row r="33" spans="1:12" s="24" customFormat="1" ht="20.399999999999999">
      <c r="A33" s="25">
        <v>24</v>
      </c>
      <c r="B33" s="32" t="s">
        <v>215</v>
      </c>
      <c r="C33" s="25" t="s">
        <v>21</v>
      </c>
      <c r="D33" s="74"/>
      <c r="E33" s="55">
        <v>2</v>
      </c>
      <c r="F33" s="25" t="s">
        <v>10</v>
      </c>
      <c r="G33" s="63" t="s">
        <v>27</v>
      </c>
      <c r="H33" s="31"/>
      <c r="I33" s="31"/>
      <c r="J33" s="28"/>
      <c r="K33" s="31"/>
      <c r="L33" s="28"/>
    </row>
    <row r="34" spans="1:12" customFormat="1" ht="20.399999999999999">
      <c r="A34" s="25">
        <v>25</v>
      </c>
      <c r="B34" s="45" t="s">
        <v>101</v>
      </c>
      <c r="C34" s="46" t="s">
        <v>21</v>
      </c>
      <c r="D34" s="69">
        <f>17*2</f>
        <v>34</v>
      </c>
      <c r="E34" s="47"/>
      <c r="F34" s="25" t="s">
        <v>10</v>
      </c>
      <c r="G34" s="63" t="s">
        <v>27</v>
      </c>
      <c r="H34" s="28"/>
      <c r="I34" s="28"/>
      <c r="J34" s="28"/>
      <c r="K34" s="28"/>
      <c r="L34" s="28"/>
    </row>
    <row r="35" spans="1:12" customFormat="1" ht="26.4">
      <c r="A35" s="25">
        <v>26</v>
      </c>
      <c r="B35" s="45" t="s">
        <v>224</v>
      </c>
      <c r="C35" s="48" t="s">
        <v>21</v>
      </c>
      <c r="D35" s="69">
        <f>D31*2</f>
        <v>380</v>
      </c>
      <c r="E35" s="47"/>
      <c r="F35" s="25" t="s">
        <v>10</v>
      </c>
      <c r="G35" s="63" t="s">
        <v>27</v>
      </c>
      <c r="H35" s="28"/>
      <c r="I35" s="28"/>
      <c r="J35" s="28"/>
      <c r="K35" s="28"/>
      <c r="L35" s="28"/>
    </row>
    <row r="36" spans="1:12" s="24" customFormat="1" ht="26.4">
      <c r="A36" s="25">
        <v>27</v>
      </c>
      <c r="B36" s="45" t="s">
        <v>62</v>
      </c>
      <c r="C36" s="48" t="s">
        <v>21</v>
      </c>
      <c r="D36" s="69">
        <f>(E38+E39)-D34-D35</f>
        <v>836</v>
      </c>
      <c r="E36" s="30"/>
      <c r="F36" s="25" t="s">
        <v>10</v>
      </c>
      <c r="G36" s="63" t="s">
        <v>27</v>
      </c>
      <c r="H36" s="31"/>
      <c r="I36" s="31"/>
      <c r="J36" s="28"/>
      <c r="K36" s="31"/>
      <c r="L36" s="28"/>
    </row>
    <row r="37" spans="1:12" s="24" customFormat="1" ht="20.399999999999999">
      <c r="A37" s="25">
        <v>28</v>
      </c>
      <c r="B37" s="45" t="s">
        <v>214</v>
      </c>
      <c r="C37" s="48" t="s">
        <v>21</v>
      </c>
      <c r="D37" s="69">
        <f>D36/2</f>
        <v>418</v>
      </c>
      <c r="E37" s="30"/>
      <c r="F37" s="25" t="s">
        <v>10</v>
      </c>
      <c r="G37" s="63" t="s">
        <v>27</v>
      </c>
      <c r="H37" s="31"/>
      <c r="I37" s="31"/>
      <c r="J37" s="28"/>
      <c r="K37" s="31"/>
      <c r="L37" s="28"/>
    </row>
    <row r="38" spans="1:12" customFormat="1" ht="52.8">
      <c r="A38" s="25">
        <v>29</v>
      </c>
      <c r="B38" s="26" t="s">
        <v>34</v>
      </c>
      <c r="C38" s="27" t="s">
        <v>33</v>
      </c>
      <c r="D38" s="25"/>
      <c r="E38" s="62">
        <v>250</v>
      </c>
      <c r="F38" s="25" t="s">
        <v>10</v>
      </c>
      <c r="G38" s="63" t="s">
        <v>27</v>
      </c>
      <c r="H38" s="28"/>
      <c r="I38" s="28"/>
      <c r="J38" s="28"/>
      <c r="K38" s="28"/>
      <c r="L38" s="28"/>
    </row>
    <row r="39" spans="1:12" s="24" customFormat="1" ht="26.4">
      <c r="A39" s="25">
        <v>30</v>
      </c>
      <c r="B39" s="26" t="s">
        <v>43</v>
      </c>
      <c r="C39" s="29" t="s">
        <v>33</v>
      </c>
      <c r="D39" s="25"/>
      <c r="E39" s="76">
        <v>1000</v>
      </c>
      <c r="F39" s="25" t="s">
        <v>10</v>
      </c>
      <c r="G39" s="63" t="s">
        <v>27</v>
      </c>
      <c r="H39" s="31"/>
      <c r="I39" s="31"/>
      <c r="J39" s="28"/>
      <c r="K39" s="31"/>
      <c r="L39" s="28"/>
    </row>
    <row r="40" spans="1:12" customFormat="1" ht="20.399999999999999">
      <c r="A40" s="25">
        <v>31</v>
      </c>
      <c r="B40" s="26" t="s">
        <v>47</v>
      </c>
      <c r="C40" s="27" t="s">
        <v>35</v>
      </c>
      <c r="D40" s="25"/>
      <c r="E40" s="71">
        <v>4</v>
      </c>
      <c r="F40" s="25" t="s">
        <v>10</v>
      </c>
      <c r="G40" s="63" t="s">
        <v>27</v>
      </c>
      <c r="H40" s="28"/>
      <c r="I40" s="28"/>
      <c r="J40" s="28"/>
      <c r="K40" s="28"/>
      <c r="L40" s="28"/>
    </row>
    <row r="41" spans="1:12" customFormat="1" ht="20.399999999999999">
      <c r="A41" s="25">
        <v>32</v>
      </c>
      <c r="B41" s="26" t="s">
        <v>48</v>
      </c>
      <c r="C41" s="27" t="s">
        <v>35</v>
      </c>
      <c r="D41" s="25"/>
      <c r="E41" s="71">
        <v>4</v>
      </c>
      <c r="F41" s="25" t="s">
        <v>10</v>
      </c>
      <c r="G41" s="63" t="s">
        <v>27</v>
      </c>
      <c r="H41" s="28"/>
      <c r="I41" s="28"/>
      <c r="J41" s="28"/>
      <c r="K41" s="28"/>
      <c r="L41" s="28"/>
    </row>
    <row r="42" spans="1:12" customFormat="1" ht="20.399999999999999">
      <c r="A42" s="25">
        <v>33</v>
      </c>
      <c r="B42" s="26" t="s">
        <v>46</v>
      </c>
      <c r="C42" s="27" t="s">
        <v>35</v>
      </c>
      <c r="D42" s="25"/>
      <c r="E42" s="71">
        <v>2</v>
      </c>
      <c r="F42" s="25" t="s">
        <v>10</v>
      </c>
      <c r="G42" s="63" t="s">
        <v>27</v>
      </c>
      <c r="H42" s="28"/>
      <c r="I42" s="28"/>
      <c r="J42" s="28"/>
      <c r="K42" s="28"/>
      <c r="L42" s="28"/>
    </row>
    <row r="43" spans="1:12" customFormat="1" ht="20.399999999999999">
      <c r="A43" s="25">
        <v>34</v>
      </c>
      <c r="B43" s="26" t="s">
        <v>41</v>
      </c>
      <c r="C43" s="27" t="s">
        <v>35</v>
      </c>
      <c r="D43" s="25"/>
      <c r="E43" s="71">
        <v>2</v>
      </c>
      <c r="F43" s="25" t="s">
        <v>10</v>
      </c>
      <c r="G43" s="63" t="s">
        <v>27</v>
      </c>
      <c r="H43" s="28"/>
      <c r="I43" s="28"/>
      <c r="J43" s="28"/>
      <c r="K43" s="28"/>
      <c r="L43" s="28"/>
    </row>
    <row r="44" spans="1:12" customFormat="1" ht="20.399999999999999">
      <c r="A44" s="25">
        <v>35</v>
      </c>
      <c r="B44" s="26" t="s">
        <v>29</v>
      </c>
      <c r="C44" s="27" t="s">
        <v>35</v>
      </c>
      <c r="D44" s="25"/>
      <c r="E44" s="71">
        <v>2</v>
      </c>
      <c r="F44" s="25" t="s">
        <v>10</v>
      </c>
      <c r="G44" s="63" t="s">
        <v>27</v>
      </c>
      <c r="H44" s="28"/>
      <c r="I44" s="28"/>
      <c r="J44" s="28"/>
      <c r="K44" s="28"/>
      <c r="L44" s="28"/>
    </row>
    <row r="45" spans="1:12" customFormat="1" ht="20.399999999999999">
      <c r="A45" s="25">
        <v>36</v>
      </c>
      <c r="B45" s="26" t="s">
        <v>49</v>
      </c>
      <c r="C45" s="27" t="s">
        <v>35</v>
      </c>
      <c r="D45" s="25"/>
      <c r="E45" s="71">
        <v>7</v>
      </c>
      <c r="F45" s="25" t="s">
        <v>10</v>
      </c>
      <c r="G45" s="63" t="s">
        <v>27</v>
      </c>
      <c r="H45" s="28"/>
      <c r="I45" s="28"/>
      <c r="J45" s="28"/>
      <c r="K45" s="28"/>
      <c r="L45" s="28"/>
    </row>
    <row r="46" spans="1:12" s="24" customFormat="1" ht="20.399999999999999">
      <c r="A46" s="25">
        <v>37</v>
      </c>
      <c r="B46" s="26" t="s">
        <v>61</v>
      </c>
      <c r="C46" s="29" t="s">
        <v>21</v>
      </c>
      <c r="D46" s="74"/>
      <c r="E46" s="76">
        <f>D37-E47</f>
        <v>393</v>
      </c>
      <c r="F46" s="25" t="s">
        <v>10</v>
      </c>
      <c r="G46" s="63" t="s">
        <v>27</v>
      </c>
      <c r="H46" s="31"/>
      <c r="I46" s="31"/>
      <c r="J46" s="28"/>
      <c r="K46" s="31"/>
      <c r="L46" s="28"/>
    </row>
    <row r="47" spans="1:12" s="24" customFormat="1" ht="20.399999999999999">
      <c r="A47" s="25">
        <v>38</v>
      </c>
      <c r="B47" s="26" t="s">
        <v>192</v>
      </c>
      <c r="C47" s="29" t="s">
        <v>21</v>
      </c>
      <c r="D47" s="74"/>
      <c r="E47" s="76">
        <v>25</v>
      </c>
      <c r="F47" s="25" t="s">
        <v>10</v>
      </c>
      <c r="G47" s="63" t="s">
        <v>27</v>
      </c>
      <c r="H47" s="31"/>
      <c r="I47" s="31"/>
      <c r="J47" s="28"/>
      <c r="K47" s="31"/>
      <c r="L47" s="28"/>
    </row>
    <row r="48" spans="1:12" s="24" customFormat="1" ht="26.4">
      <c r="A48" s="25">
        <v>39</v>
      </c>
      <c r="B48" s="26" t="s">
        <v>36</v>
      </c>
      <c r="C48" s="29" t="s">
        <v>35</v>
      </c>
      <c r="D48" s="25"/>
      <c r="E48" s="30">
        <v>2</v>
      </c>
      <c r="F48" s="25" t="s">
        <v>10</v>
      </c>
      <c r="G48" s="63" t="s">
        <v>27</v>
      </c>
      <c r="H48" s="31"/>
      <c r="I48" s="31"/>
      <c r="J48" s="28"/>
      <c r="K48" s="31"/>
      <c r="L48" s="28"/>
    </row>
    <row r="49" spans="1:13" s="24" customFormat="1" ht="26.4">
      <c r="A49" s="25">
        <v>40</v>
      </c>
      <c r="B49" s="26" t="s">
        <v>44</v>
      </c>
      <c r="C49" s="29" t="s">
        <v>35</v>
      </c>
      <c r="D49" s="25"/>
      <c r="E49" s="30">
        <v>2</v>
      </c>
      <c r="F49" s="25" t="s">
        <v>10</v>
      </c>
      <c r="G49" s="63" t="s">
        <v>27</v>
      </c>
      <c r="H49" s="31"/>
      <c r="I49" s="31"/>
      <c r="J49" s="28"/>
      <c r="K49" s="31"/>
      <c r="L49" s="28"/>
    </row>
    <row r="50" spans="1:13" s="24" customFormat="1" ht="26.4">
      <c r="A50" s="25">
        <v>41</v>
      </c>
      <c r="B50" s="26" t="s">
        <v>52</v>
      </c>
      <c r="C50" s="29" t="s">
        <v>35</v>
      </c>
      <c r="D50" s="25"/>
      <c r="E50" s="30">
        <v>1000</v>
      </c>
      <c r="F50" s="25" t="s">
        <v>10</v>
      </c>
      <c r="G50" s="63" t="s">
        <v>27</v>
      </c>
      <c r="H50" s="31"/>
      <c r="I50" s="31"/>
      <c r="J50" s="28"/>
      <c r="K50" s="31"/>
      <c r="L50" s="28"/>
    </row>
    <row r="51" spans="1:13" s="24" customFormat="1" ht="20.399999999999999">
      <c r="A51" s="25">
        <v>42</v>
      </c>
      <c r="B51" s="26" t="s">
        <v>53</v>
      </c>
      <c r="C51" s="29" t="s">
        <v>35</v>
      </c>
      <c r="D51" s="25"/>
      <c r="E51" s="30">
        <v>1000</v>
      </c>
      <c r="F51" s="25" t="s">
        <v>10</v>
      </c>
      <c r="G51" s="63" t="s">
        <v>27</v>
      </c>
      <c r="H51" s="31"/>
      <c r="I51" s="31"/>
      <c r="J51" s="28"/>
      <c r="K51" s="31"/>
      <c r="L51" s="28"/>
    </row>
    <row r="52" spans="1:13" s="24" customFormat="1" ht="20.399999999999999">
      <c r="A52" s="25">
        <v>43</v>
      </c>
      <c r="B52" s="26" t="s">
        <v>54</v>
      </c>
      <c r="C52" s="29" t="s">
        <v>35</v>
      </c>
      <c r="D52" s="25"/>
      <c r="E52" s="30">
        <v>1000</v>
      </c>
      <c r="F52" s="25" t="s">
        <v>10</v>
      </c>
      <c r="G52" s="63" t="s">
        <v>27</v>
      </c>
      <c r="H52" s="31"/>
      <c r="I52" s="31"/>
      <c r="J52" s="28"/>
      <c r="K52" s="31"/>
      <c r="L52" s="28"/>
    </row>
    <row r="53" spans="1:13" s="24" customFormat="1" ht="20.399999999999999">
      <c r="A53" s="25">
        <v>44</v>
      </c>
      <c r="B53" s="26" t="s">
        <v>50</v>
      </c>
      <c r="C53" s="25" t="s">
        <v>33</v>
      </c>
      <c r="D53" s="25"/>
      <c r="E53" s="25">
        <v>3</v>
      </c>
      <c r="F53" s="25" t="s">
        <v>10</v>
      </c>
      <c r="G53" s="63" t="s">
        <v>27</v>
      </c>
      <c r="H53" s="31"/>
      <c r="I53" s="31"/>
      <c r="J53" s="28"/>
      <c r="K53" s="31"/>
      <c r="L53" s="28"/>
    </row>
    <row r="54" spans="1:13" s="24" customFormat="1" ht="26.4">
      <c r="A54" s="25">
        <v>45</v>
      </c>
      <c r="B54" s="26" t="s">
        <v>51</v>
      </c>
      <c r="C54" s="25" t="s">
        <v>35</v>
      </c>
      <c r="D54" s="30"/>
      <c r="E54" s="25">
        <v>9</v>
      </c>
      <c r="F54" s="25" t="s">
        <v>10</v>
      </c>
      <c r="G54" s="63" t="s">
        <v>27</v>
      </c>
      <c r="H54" s="31"/>
      <c r="I54" s="31"/>
      <c r="J54" s="28"/>
      <c r="K54" s="31"/>
      <c r="L54" s="28"/>
    </row>
    <row r="55" spans="1:13" s="24" customFormat="1" ht="20.399999999999999">
      <c r="A55" s="25">
        <v>46</v>
      </c>
      <c r="B55" s="45" t="s">
        <v>31</v>
      </c>
      <c r="C55" s="29" t="s">
        <v>60</v>
      </c>
      <c r="D55" s="25"/>
      <c r="E55" s="30">
        <v>10</v>
      </c>
      <c r="F55" s="25" t="s">
        <v>10</v>
      </c>
      <c r="G55" s="63" t="s">
        <v>27</v>
      </c>
      <c r="H55" s="31"/>
      <c r="I55" s="31"/>
      <c r="J55" s="28"/>
      <c r="K55" s="31"/>
      <c r="L55" s="28"/>
    </row>
    <row r="56" spans="1:13" s="24" customFormat="1" ht="26.4">
      <c r="A56" s="25">
        <v>47</v>
      </c>
      <c r="B56" s="26" t="s">
        <v>32</v>
      </c>
      <c r="C56" s="29" t="s">
        <v>59</v>
      </c>
      <c r="D56" s="25"/>
      <c r="E56" s="30">
        <v>3</v>
      </c>
      <c r="F56" s="25" t="s">
        <v>10</v>
      </c>
      <c r="G56" s="63" t="s">
        <v>27</v>
      </c>
      <c r="H56" s="31"/>
      <c r="I56" s="31"/>
      <c r="J56" s="28"/>
      <c r="K56" s="31"/>
      <c r="L56" s="28"/>
    </row>
    <row r="57" spans="1:13" s="24" customFormat="1" ht="34.799999999999997" customHeight="1">
      <c r="A57" s="131" t="s">
        <v>66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</row>
    <row r="58" spans="1:13" customFormat="1" ht="20.399999999999999">
      <c r="A58" s="25">
        <v>48</v>
      </c>
      <c r="B58" s="45" t="s">
        <v>28</v>
      </c>
      <c r="C58" s="48" t="s">
        <v>35</v>
      </c>
      <c r="D58" s="73">
        <f>E59</f>
        <v>5</v>
      </c>
      <c r="E58" s="49"/>
      <c r="F58" s="25" t="s">
        <v>10</v>
      </c>
      <c r="G58" s="63" t="s">
        <v>68</v>
      </c>
      <c r="H58" s="53"/>
      <c r="I58" s="53"/>
      <c r="J58" s="53"/>
      <c r="K58" s="53"/>
      <c r="L58" s="53"/>
      <c r="M58" s="1"/>
    </row>
    <row r="59" spans="1:13" customFormat="1" ht="20.399999999999999">
      <c r="A59" s="25">
        <v>49</v>
      </c>
      <c r="B59" s="26" t="s">
        <v>42</v>
      </c>
      <c r="C59" s="25" t="s">
        <v>35</v>
      </c>
      <c r="D59" s="43"/>
      <c r="E59" s="72">
        <v>5</v>
      </c>
      <c r="F59" s="25" t="s">
        <v>10</v>
      </c>
      <c r="G59" s="63" t="s">
        <v>68</v>
      </c>
      <c r="H59" s="38"/>
      <c r="I59" s="20"/>
      <c r="J59" s="20"/>
      <c r="K59" s="20"/>
      <c r="L59" s="20"/>
    </row>
    <row r="60" spans="1:13" customFormat="1" ht="20.399999999999999">
      <c r="A60" s="25">
        <v>50</v>
      </c>
      <c r="B60" s="26" t="s">
        <v>37</v>
      </c>
      <c r="C60" s="25" t="s">
        <v>35</v>
      </c>
      <c r="D60" s="43"/>
      <c r="E60" s="72">
        <v>10</v>
      </c>
      <c r="F60" s="25" t="s">
        <v>10</v>
      </c>
      <c r="G60" s="63" t="s">
        <v>68</v>
      </c>
      <c r="H60" s="38"/>
      <c r="I60" s="20"/>
      <c r="J60" s="20"/>
      <c r="K60" s="20"/>
      <c r="L60" s="20"/>
    </row>
    <row r="61" spans="1:13" customFormat="1" ht="26.4">
      <c r="A61" s="25">
        <v>51</v>
      </c>
      <c r="B61" s="45" t="s">
        <v>203</v>
      </c>
      <c r="C61" s="44" t="s">
        <v>9</v>
      </c>
      <c r="D61" s="69">
        <f>0.355*D69</f>
        <v>88.75</v>
      </c>
      <c r="E61" s="44"/>
      <c r="F61" s="25" t="s">
        <v>10</v>
      </c>
      <c r="G61" s="63" t="s">
        <v>68</v>
      </c>
      <c r="H61" s="78"/>
      <c r="I61" s="78"/>
      <c r="J61" s="20"/>
      <c r="K61" s="78"/>
      <c r="L61" s="20"/>
    </row>
    <row r="62" spans="1:13" customFormat="1" ht="26.4">
      <c r="A62" s="25">
        <v>52</v>
      </c>
      <c r="B62" s="45" t="s">
        <v>199</v>
      </c>
      <c r="C62" s="44" t="s">
        <v>9</v>
      </c>
      <c r="D62" s="69">
        <f>0.03*D69</f>
        <v>7.5</v>
      </c>
      <c r="E62" s="50"/>
      <c r="F62" s="25" t="s">
        <v>10</v>
      </c>
      <c r="G62" s="63" t="s">
        <v>68</v>
      </c>
      <c r="H62" s="78"/>
      <c r="I62" s="78"/>
      <c r="J62" s="20"/>
      <c r="K62" s="78"/>
      <c r="L62" s="20"/>
    </row>
    <row r="63" spans="1:13" customFormat="1" ht="20.399999999999999">
      <c r="A63" s="25">
        <v>53</v>
      </c>
      <c r="B63" s="45" t="s">
        <v>206</v>
      </c>
      <c r="C63" s="44" t="s">
        <v>9</v>
      </c>
      <c r="D63" s="69">
        <f>E64-D62</f>
        <v>7.5</v>
      </c>
      <c r="E63" s="62"/>
      <c r="F63" s="25" t="s">
        <v>10</v>
      </c>
      <c r="G63" s="63" t="s">
        <v>68</v>
      </c>
      <c r="H63" s="78"/>
      <c r="I63" s="78"/>
      <c r="J63" s="20"/>
      <c r="K63" s="78"/>
      <c r="L63" s="20"/>
    </row>
    <row r="64" spans="1:13" customFormat="1" ht="20.399999999999999">
      <c r="A64" s="25">
        <v>54</v>
      </c>
      <c r="B64" s="26" t="s">
        <v>39</v>
      </c>
      <c r="C64" s="25" t="s">
        <v>9</v>
      </c>
      <c r="D64" s="25"/>
      <c r="E64" s="77">
        <v>15</v>
      </c>
      <c r="F64" s="25" t="s">
        <v>10</v>
      </c>
      <c r="G64" s="63" t="s">
        <v>68</v>
      </c>
      <c r="H64" s="78"/>
      <c r="I64" s="78"/>
      <c r="J64" s="20"/>
      <c r="K64" s="78"/>
      <c r="L64" s="20"/>
    </row>
    <row r="65" spans="1:12" customFormat="1" ht="26.4">
      <c r="A65" s="25">
        <v>55</v>
      </c>
      <c r="B65" s="45" t="s">
        <v>205</v>
      </c>
      <c r="C65" s="44" t="s">
        <v>17</v>
      </c>
      <c r="D65" s="69">
        <f>D61-D62-D63</f>
        <v>73.75</v>
      </c>
      <c r="E65" s="62"/>
      <c r="F65" s="25" t="s">
        <v>10</v>
      </c>
      <c r="G65" s="63" t="s">
        <v>68</v>
      </c>
      <c r="H65" s="78"/>
      <c r="I65" s="78"/>
      <c r="J65" s="20"/>
      <c r="K65" s="78"/>
      <c r="L65" s="20"/>
    </row>
    <row r="66" spans="1:12" customFormat="1" ht="26.4">
      <c r="A66" s="25"/>
      <c r="B66" s="45" t="s">
        <v>213</v>
      </c>
      <c r="C66" s="44" t="s">
        <v>9</v>
      </c>
      <c r="D66" s="88">
        <f>D62+D63</f>
        <v>15</v>
      </c>
      <c r="E66" s="62"/>
      <c r="F66" s="25" t="s">
        <v>10</v>
      </c>
      <c r="G66" s="63" t="s">
        <v>68</v>
      </c>
      <c r="H66" s="78"/>
      <c r="I66" s="78"/>
      <c r="J66" s="20"/>
      <c r="K66" s="78"/>
      <c r="L66" s="20"/>
    </row>
    <row r="67" spans="1:12" customFormat="1" ht="20.399999999999999">
      <c r="A67" s="25">
        <v>56</v>
      </c>
      <c r="B67" s="45" t="s">
        <v>30</v>
      </c>
      <c r="C67" s="44" t="s">
        <v>33</v>
      </c>
      <c r="D67" s="69">
        <f>E68</f>
        <v>250</v>
      </c>
      <c r="E67" s="62"/>
      <c r="F67" s="25" t="s">
        <v>10</v>
      </c>
      <c r="G67" s="63" t="s">
        <v>68</v>
      </c>
      <c r="H67" s="78"/>
      <c r="I67" s="78"/>
      <c r="J67" s="20"/>
      <c r="K67" s="78"/>
      <c r="L67" s="20"/>
    </row>
    <row r="68" spans="1:12" customFormat="1" ht="20.399999999999999">
      <c r="A68" s="25">
        <v>57</v>
      </c>
      <c r="B68" s="26" t="s">
        <v>45</v>
      </c>
      <c r="C68" s="25" t="s">
        <v>33</v>
      </c>
      <c r="D68" s="25"/>
      <c r="E68" s="62">
        <v>250</v>
      </c>
      <c r="F68" s="25" t="s">
        <v>10</v>
      </c>
      <c r="G68" s="63" t="s">
        <v>68</v>
      </c>
      <c r="H68" s="78"/>
      <c r="I68" s="78"/>
      <c r="J68" s="20"/>
      <c r="K68" s="78"/>
      <c r="L68" s="20"/>
    </row>
    <row r="69" spans="1:12" s="24" customFormat="1" ht="20.399999999999999">
      <c r="A69" s="25">
        <v>58</v>
      </c>
      <c r="B69" s="51" t="s">
        <v>207</v>
      </c>
      <c r="C69" s="44" t="s">
        <v>33</v>
      </c>
      <c r="D69" s="69">
        <f>E70</f>
        <v>250</v>
      </c>
      <c r="E69" s="25"/>
      <c r="F69" s="25" t="s">
        <v>10</v>
      </c>
      <c r="G69" s="63" t="s">
        <v>68</v>
      </c>
      <c r="H69" s="31"/>
      <c r="I69" s="31"/>
      <c r="J69" s="28"/>
      <c r="K69" s="31"/>
      <c r="L69" s="28"/>
    </row>
    <row r="70" spans="1:12" s="24" customFormat="1" ht="20.399999999999999">
      <c r="A70" s="25">
        <v>59</v>
      </c>
      <c r="B70" s="32" t="s">
        <v>38</v>
      </c>
      <c r="C70" s="25" t="s">
        <v>33</v>
      </c>
      <c r="D70" s="74"/>
      <c r="E70" s="55">
        <v>250</v>
      </c>
      <c r="F70" s="25" t="s">
        <v>10</v>
      </c>
      <c r="G70" s="63" t="s">
        <v>68</v>
      </c>
      <c r="H70" s="31"/>
      <c r="I70" s="31"/>
      <c r="J70" s="28"/>
      <c r="K70" s="31"/>
      <c r="L70" s="28"/>
    </row>
    <row r="71" spans="1:12" s="24" customFormat="1" ht="20.399999999999999">
      <c r="A71" s="25">
        <v>60</v>
      </c>
      <c r="B71" s="32" t="s">
        <v>58</v>
      </c>
      <c r="C71" s="25" t="s">
        <v>21</v>
      </c>
      <c r="D71" s="74"/>
      <c r="E71" s="55">
        <v>2</v>
      </c>
      <c r="F71" s="25" t="s">
        <v>10</v>
      </c>
      <c r="G71" s="63" t="s">
        <v>68</v>
      </c>
      <c r="H71" s="31"/>
      <c r="I71" s="31"/>
      <c r="J71" s="28"/>
      <c r="K71" s="31"/>
      <c r="L71" s="28"/>
    </row>
    <row r="72" spans="1:12" s="24" customFormat="1" ht="26.4">
      <c r="A72" s="25">
        <v>61</v>
      </c>
      <c r="B72" s="45" t="s">
        <v>224</v>
      </c>
      <c r="C72" s="48" t="s">
        <v>21</v>
      </c>
      <c r="D72" s="69">
        <f>E73+E74</f>
        <v>1000</v>
      </c>
      <c r="E72" s="55"/>
      <c r="F72" s="25" t="s">
        <v>10</v>
      </c>
      <c r="G72" s="63" t="s">
        <v>68</v>
      </c>
      <c r="H72" s="31"/>
      <c r="I72" s="31"/>
      <c r="J72" s="28"/>
      <c r="K72" s="31"/>
      <c r="L72" s="28"/>
    </row>
    <row r="73" spans="1:12" s="24" customFormat="1" ht="52.8">
      <c r="A73" s="25">
        <v>62</v>
      </c>
      <c r="B73" s="26" t="s">
        <v>34</v>
      </c>
      <c r="C73" s="27" t="s">
        <v>33</v>
      </c>
      <c r="D73" s="25"/>
      <c r="E73" s="62">
        <v>400</v>
      </c>
      <c r="F73" s="25" t="s">
        <v>10</v>
      </c>
      <c r="G73" s="63" t="s">
        <v>68</v>
      </c>
      <c r="H73" s="25"/>
      <c r="I73" s="25"/>
      <c r="J73" s="28"/>
      <c r="K73" s="25"/>
      <c r="L73" s="28"/>
    </row>
    <row r="74" spans="1:12" s="24" customFormat="1" ht="26.4">
      <c r="A74" s="25">
        <v>63</v>
      </c>
      <c r="B74" s="26" t="s">
        <v>67</v>
      </c>
      <c r="C74" s="29" t="s">
        <v>33</v>
      </c>
      <c r="D74" s="25"/>
      <c r="E74" s="76">
        <v>600</v>
      </c>
      <c r="F74" s="25" t="s">
        <v>10</v>
      </c>
      <c r="G74" s="63" t="s">
        <v>68</v>
      </c>
      <c r="H74" s="25"/>
      <c r="I74" s="25"/>
      <c r="J74" s="28"/>
      <c r="K74" s="25"/>
      <c r="L74" s="28"/>
    </row>
    <row r="75" spans="1:12" s="24" customFormat="1" ht="26.4">
      <c r="A75" s="25">
        <v>64</v>
      </c>
      <c r="B75" s="26" t="s">
        <v>36</v>
      </c>
      <c r="C75" s="29" t="s">
        <v>35</v>
      </c>
      <c r="D75" s="25"/>
      <c r="E75" s="30">
        <v>4</v>
      </c>
      <c r="F75" s="25" t="s">
        <v>10</v>
      </c>
      <c r="G75" s="63" t="s">
        <v>68</v>
      </c>
      <c r="H75" s="31"/>
      <c r="I75" s="31"/>
      <c r="J75" s="56"/>
      <c r="K75" s="31"/>
      <c r="L75" s="56"/>
    </row>
    <row r="76" spans="1:12" customFormat="1" ht="26.4">
      <c r="A76" s="25">
        <v>65</v>
      </c>
      <c r="B76" s="26" t="s">
        <v>44</v>
      </c>
      <c r="C76" s="29" t="s">
        <v>35</v>
      </c>
      <c r="D76" s="25"/>
      <c r="E76" s="30">
        <v>4</v>
      </c>
      <c r="F76" s="25" t="s">
        <v>10</v>
      </c>
      <c r="G76" s="63" t="s">
        <v>68</v>
      </c>
      <c r="H76" s="52"/>
      <c r="I76" s="52"/>
      <c r="J76" s="52"/>
      <c r="K76" s="52"/>
      <c r="L76" s="52"/>
    </row>
    <row r="77" spans="1:12" customFormat="1" ht="20.399999999999999">
      <c r="A77" s="25">
        <v>66</v>
      </c>
      <c r="B77" s="26" t="s">
        <v>50</v>
      </c>
      <c r="C77" s="25" t="s">
        <v>33</v>
      </c>
      <c r="D77" s="25"/>
      <c r="E77" s="25">
        <v>6</v>
      </c>
      <c r="F77" s="25" t="s">
        <v>10</v>
      </c>
      <c r="G77" s="63" t="s">
        <v>68</v>
      </c>
      <c r="H77" s="52"/>
      <c r="I77" s="52"/>
      <c r="J77" s="52"/>
      <c r="K77" s="52"/>
      <c r="L77" s="52"/>
    </row>
    <row r="78" spans="1:12" customFormat="1" ht="26.4">
      <c r="A78" s="25">
        <v>67</v>
      </c>
      <c r="B78" s="26" t="s">
        <v>51</v>
      </c>
      <c r="C78" s="25" t="s">
        <v>35</v>
      </c>
      <c r="D78" s="30"/>
      <c r="E78" s="25">
        <v>4</v>
      </c>
      <c r="F78" s="25" t="s">
        <v>10</v>
      </c>
      <c r="G78" s="63" t="s">
        <v>68</v>
      </c>
      <c r="H78" s="52"/>
      <c r="I78" s="52"/>
      <c r="J78" s="52"/>
      <c r="K78" s="52"/>
      <c r="L78" s="52"/>
    </row>
    <row r="79" spans="1:12" customFormat="1" ht="36.6" customHeight="1">
      <c r="A79" s="135" t="s">
        <v>70</v>
      </c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</row>
    <row r="80" spans="1:12" customFormat="1" ht="36" customHeight="1">
      <c r="A80" s="136" t="s">
        <v>71</v>
      </c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spans="1:13" customFormat="1" ht="28.8">
      <c r="A81" s="25">
        <v>68</v>
      </c>
      <c r="B81" s="45" t="s">
        <v>203</v>
      </c>
      <c r="C81" s="44" t="s">
        <v>9</v>
      </c>
      <c r="D81" s="88">
        <f>(1*0.4)*D89</f>
        <v>1025.6000000000001</v>
      </c>
      <c r="E81" s="84"/>
      <c r="F81" s="25" t="s">
        <v>10</v>
      </c>
      <c r="G81" s="79" t="s">
        <v>72</v>
      </c>
      <c r="H81" s="38"/>
      <c r="I81" s="20"/>
      <c r="J81" s="20"/>
      <c r="K81" s="20"/>
      <c r="L81" s="20"/>
    </row>
    <row r="82" spans="1:13" customFormat="1" ht="28.8">
      <c r="A82" s="25">
        <v>69</v>
      </c>
      <c r="B82" s="45" t="s">
        <v>199</v>
      </c>
      <c r="C82" s="44" t="s">
        <v>9</v>
      </c>
      <c r="D82" s="88">
        <f>(0.1*0.3)*D89</f>
        <v>76.92</v>
      </c>
      <c r="E82" s="85"/>
      <c r="F82" s="25" t="s">
        <v>10</v>
      </c>
      <c r="G82" s="79" t="s">
        <v>72</v>
      </c>
      <c r="H82" s="38"/>
      <c r="I82" s="20"/>
      <c r="J82" s="20"/>
      <c r="K82" s="20"/>
      <c r="L82" s="20"/>
    </row>
    <row r="83" spans="1:13" customFormat="1" ht="28.8">
      <c r="A83" s="25">
        <v>70</v>
      </c>
      <c r="B83" s="45" t="s">
        <v>208</v>
      </c>
      <c r="C83" s="44" t="s">
        <v>9</v>
      </c>
      <c r="D83" s="88">
        <f>E84-D82</f>
        <v>67.08</v>
      </c>
      <c r="E83" s="75"/>
      <c r="F83" s="25" t="s">
        <v>10</v>
      </c>
      <c r="G83" s="79" t="s">
        <v>72</v>
      </c>
      <c r="H83" s="38"/>
      <c r="I83" s="20"/>
      <c r="J83" s="20"/>
      <c r="K83" s="20"/>
      <c r="L83" s="20"/>
    </row>
    <row r="84" spans="1:13" customFormat="1" ht="28.8">
      <c r="A84" s="25">
        <v>71</v>
      </c>
      <c r="B84" s="26" t="s">
        <v>39</v>
      </c>
      <c r="C84" s="25" t="s">
        <v>9</v>
      </c>
      <c r="D84" s="89"/>
      <c r="E84" s="77">
        <v>144</v>
      </c>
      <c r="F84" s="25" t="s">
        <v>10</v>
      </c>
      <c r="G84" s="79" t="s">
        <v>72</v>
      </c>
      <c r="H84" s="38"/>
      <c r="I84" s="20"/>
      <c r="J84" s="20"/>
      <c r="K84" s="20"/>
      <c r="L84" s="20"/>
    </row>
    <row r="85" spans="1:13" customFormat="1" ht="28.8">
      <c r="A85" s="25">
        <v>72</v>
      </c>
      <c r="B85" s="45" t="s">
        <v>205</v>
      </c>
      <c r="C85" s="44" t="s">
        <v>17</v>
      </c>
      <c r="D85" s="88">
        <f>D81-D82-D83</f>
        <v>881.60000000000014</v>
      </c>
      <c r="E85" s="75"/>
      <c r="F85" s="25" t="s">
        <v>10</v>
      </c>
      <c r="G85" s="79" t="s">
        <v>72</v>
      </c>
      <c r="H85" s="38"/>
      <c r="I85" s="20"/>
      <c r="J85" s="20"/>
      <c r="K85" s="20"/>
      <c r="L85" s="20"/>
    </row>
    <row r="86" spans="1:13" customFormat="1" ht="28.8">
      <c r="A86" s="25"/>
      <c r="B86" s="45" t="s">
        <v>213</v>
      </c>
      <c r="C86" s="44" t="s">
        <v>9</v>
      </c>
      <c r="D86" s="88">
        <f>D82+D83</f>
        <v>144</v>
      </c>
      <c r="E86" s="75"/>
      <c r="F86" s="25" t="s">
        <v>10</v>
      </c>
      <c r="G86" s="79" t="s">
        <v>72</v>
      </c>
      <c r="H86" s="38"/>
      <c r="I86" s="20"/>
      <c r="J86" s="20"/>
      <c r="K86" s="20"/>
      <c r="L86" s="20"/>
    </row>
    <row r="87" spans="1:13" customFormat="1" ht="28.8">
      <c r="A87" s="25">
        <v>73</v>
      </c>
      <c r="B87" s="45" t="s">
        <v>30</v>
      </c>
      <c r="C87" s="44" t="s">
        <v>33</v>
      </c>
      <c r="D87" s="88">
        <f>E88</f>
        <v>2300</v>
      </c>
      <c r="E87" s="75"/>
      <c r="F87" s="25" t="s">
        <v>10</v>
      </c>
      <c r="G87" s="79" t="s">
        <v>72</v>
      </c>
      <c r="H87" s="38"/>
      <c r="I87" s="20"/>
      <c r="J87" s="20"/>
      <c r="K87" s="20"/>
      <c r="L87" s="20"/>
    </row>
    <row r="88" spans="1:13" customFormat="1" ht="28.8">
      <c r="A88" s="25">
        <v>74</v>
      </c>
      <c r="B88" s="26" t="s">
        <v>45</v>
      </c>
      <c r="C88" s="25" t="s">
        <v>33</v>
      </c>
      <c r="D88" s="86"/>
      <c r="E88" s="77">
        <v>2300</v>
      </c>
      <c r="F88" s="25" t="s">
        <v>10</v>
      </c>
      <c r="G88" s="79" t="s">
        <v>72</v>
      </c>
      <c r="H88" s="38"/>
      <c r="I88" s="20"/>
      <c r="J88" s="20"/>
      <c r="K88" s="20"/>
      <c r="L88" s="20"/>
    </row>
    <row r="89" spans="1:13" customFormat="1" ht="28.8">
      <c r="A89" s="25">
        <v>75</v>
      </c>
      <c r="B89" s="51" t="s">
        <v>164</v>
      </c>
      <c r="C89" s="44" t="s">
        <v>33</v>
      </c>
      <c r="D89" s="88">
        <f>E90+E91</f>
        <v>2564</v>
      </c>
      <c r="E89" s="85"/>
      <c r="F89" s="25" t="s">
        <v>10</v>
      </c>
      <c r="G89" s="79" t="s">
        <v>72</v>
      </c>
      <c r="H89" s="38"/>
      <c r="I89" s="20"/>
      <c r="J89" s="20"/>
      <c r="K89" s="20"/>
      <c r="L89" s="20"/>
    </row>
    <row r="90" spans="1:13" customFormat="1" ht="28.8">
      <c r="A90" s="25">
        <v>76</v>
      </c>
      <c r="B90" s="60" t="s">
        <v>102</v>
      </c>
      <c r="C90" s="5" t="s">
        <v>33</v>
      </c>
      <c r="D90" s="64"/>
      <c r="E90" s="81">
        <v>2480</v>
      </c>
      <c r="F90" s="25" t="s">
        <v>10</v>
      </c>
      <c r="G90" s="79" t="s">
        <v>72</v>
      </c>
      <c r="H90" s="53"/>
      <c r="I90" s="53"/>
      <c r="J90" s="53"/>
      <c r="K90" s="53"/>
      <c r="L90" s="53"/>
      <c r="M90" s="1"/>
    </row>
    <row r="91" spans="1:13" customFormat="1" ht="28.8">
      <c r="A91" s="25">
        <v>77</v>
      </c>
      <c r="B91" s="60" t="s">
        <v>103</v>
      </c>
      <c r="C91" s="5" t="s">
        <v>33</v>
      </c>
      <c r="D91" s="64"/>
      <c r="E91" s="81">
        <v>84</v>
      </c>
      <c r="F91" s="25" t="s">
        <v>10</v>
      </c>
      <c r="G91" s="79" t="s">
        <v>72</v>
      </c>
      <c r="H91" s="53"/>
      <c r="I91" s="53"/>
      <c r="J91" s="53"/>
      <c r="K91" s="53"/>
      <c r="L91" s="53"/>
      <c r="M91" s="1"/>
    </row>
    <row r="92" spans="1:13" customFormat="1" ht="28.8">
      <c r="A92" s="25">
        <v>78</v>
      </c>
      <c r="B92" s="45" t="s">
        <v>225</v>
      </c>
      <c r="C92" s="44" t="s">
        <v>33</v>
      </c>
      <c r="D92" s="80">
        <f>E93+E94+E95+E96+E97+E98</f>
        <v>2515</v>
      </c>
      <c r="E92" s="87"/>
      <c r="F92" s="25" t="s">
        <v>10</v>
      </c>
      <c r="G92" s="79" t="s">
        <v>72</v>
      </c>
      <c r="H92" s="38"/>
      <c r="I92" s="20"/>
      <c r="J92" s="20"/>
      <c r="K92" s="20"/>
      <c r="L92" s="20"/>
    </row>
    <row r="93" spans="1:13" customFormat="1" ht="28.8">
      <c r="A93" s="25">
        <v>79</v>
      </c>
      <c r="B93" s="26" t="s">
        <v>73</v>
      </c>
      <c r="C93" s="25" t="s">
        <v>33</v>
      </c>
      <c r="D93" s="43"/>
      <c r="E93" s="62">
        <v>470</v>
      </c>
      <c r="F93" s="25" t="s">
        <v>10</v>
      </c>
      <c r="G93" s="79" t="s">
        <v>72</v>
      </c>
      <c r="H93" s="38"/>
      <c r="I93" s="20"/>
      <c r="J93" s="20"/>
      <c r="K93" s="20"/>
      <c r="L93" s="20"/>
    </row>
    <row r="94" spans="1:13" customFormat="1" ht="28.8">
      <c r="A94" s="25">
        <v>80</v>
      </c>
      <c r="B94" s="60" t="s">
        <v>79</v>
      </c>
      <c r="C94" s="5" t="s">
        <v>33</v>
      </c>
      <c r="D94" s="54"/>
      <c r="E94" s="61">
        <v>200</v>
      </c>
      <c r="F94" s="25" t="s">
        <v>10</v>
      </c>
      <c r="G94" s="79" t="s">
        <v>72</v>
      </c>
      <c r="H94" s="53"/>
      <c r="I94" s="53"/>
      <c r="J94" s="53"/>
      <c r="K94" s="53"/>
      <c r="L94" s="53"/>
      <c r="M94" s="1"/>
    </row>
    <row r="95" spans="1:13" customFormat="1" ht="28.8">
      <c r="A95" s="25">
        <v>81</v>
      </c>
      <c r="B95" s="60" t="s">
        <v>80</v>
      </c>
      <c r="C95" s="5" t="s">
        <v>33</v>
      </c>
      <c r="D95" s="54"/>
      <c r="E95" s="61">
        <v>300</v>
      </c>
      <c r="F95" s="25" t="s">
        <v>10</v>
      </c>
      <c r="G95" s="79" t="s">
        <v>72</v>
      </c>
      <c r="H95" s="53"/>
      <c r="I95" s="53"/>
      <c r="J95" s="53"/>
      <c r="K95" s="53"/>
      <c r="L95" s="53"/>
      <c r="M95" s="1"/>
    </row>
    <row r="96" spans="1:13" customFormat="1" ht="28.8">
      <c r="A96" s="25">
        <v>82</v>
      </c>
      <c r="B96" s="60" t="s">
        <v>81</v>
      </c>
      <c r="C96" s="15" t="s">
        <v>33</v>
      </c>
      <c r="D96" s="58"/>
      <c r="E96" s="59">
        <v>280</v>
      </c>
      <c r="F96" s="25" t="s">
        <v>10</v>
      </c>
      <c r="G96" s="79" t="s">
        <v>72</v>
      </c>
      <c r="H96" s="38"/>
      <c r="I96" s="20"/>
      <c r="J96" s="20"/>
      <c r="K96" s="20"/>
      <c r="L96" s="20"/>
    </row>
    <row r="97" spans="1:13" customFormat="1" ht="28.8">
      <c r="A97" s="25">
        <v>83</v>
      </c>
      <c r="B97" s="14" t="s">
        <v>82</v>
      </c>
      <c r="C97" s="15" t="s">
        <v>33</v>
      </c>
      <c r="D97" s="5"/>
      <c r="E97" s="59">
        <v>1200</v>
      </c>
      <c r="F97" s="25" t="s">
        <v>10</v>
      </c>
      <c r="G97" s="79" t="s">
        <v>72</v>
      </c>
      <c r="H97" s="38"/>
      <c r="I97" s="20"/>
      <c r="J97" s="20"/>
      <c r="K97" s="20"/>
      <c r="L97" s="20"/>
    </row>
    <row r="98" spans="1:13" customFormat="1" ht="28.8">
      <c r="A98" s="25">
        <v>84</v>
      </c>
      <c r="B98" s="60" t="s">
        <v>75</v>
      </c>
      <c r="C98" s="15" t="s">
        <v>33</v>
      </c>
      <c r="D98" s="58"/>
      <c r="E98" s="59">
        <v>65</v>
      </c>
      <c r="F98" s="25" t="s">
        <v>10</v>
      </c>
      <c r="G98" s="79" t="s">
        <v>72</v>
      </c>
      <c r="H98" s="38"/>
      <c r="I98" s="20"/>
      <c r="J98" s="20"/>
      <c r="K98" s="20"/>
      <c r="L98" s="20"/>
    </row>
    <row r="99" spans="1:13" customFormat="1" ht="28.8">
      <c r="A99" s="25">
        <v>85</v>
      </c>
      <c r="B99" s="60" t="s">
        <v>76</v>
      </c>
      <c r="C99" s="5" t="s">
        <v>35</v>
      </c>
      <c r="D99" s="54"/>
      <c r="E99" s="66">
        <v>10</v>
      </c>
      <c r="F99" s="25" t="s">
        <v>10</v>
      </c>
      <c r="G99" s="79" t="s">
        <v>72</v>
      </c>
      <c r="H99" s="53"/>
      <c r="I99" s="53"/>
      <c r="J99" s="53"/>
      <c r="K99" s="53"/>
      <c r="L99" s="53"/>
      <c r="M99" s="1"/>
    </row>
    <row r="100" spans="1:13" customFormat="1" ht="28.8">
      <c r="A100" s="25">
        <v>86</v>
      </c>
      <c r="B100" s="60" t="s">
        <v>77</v>
      </c>
      <c r="C100" s="5" t="s">
        <v>35</v>
      </c>
      <c r="D100" s="64"/>
      <c r="E100" s="66">
        <v>6</v>
      </c>
      <c r="F100" s="25" t="s">
        <v>10</v>
      </c>
      <c r="G100" s="79" t="s">
        <v>72</v>
      </c>
      <c r="H100" s="53"/>
      <c r="I100" s="53"/>
      <c r="J100" s="53"/>
      <c r="K100" s="53"/>
      <c r="L100" s="53"/>
      <c r="M100" s="1"/>
    </row>
    <row r="101" spans="1:13" customFormat="1" ht="28.8">
      <c r="A101" s="25">
        <v>87</v>
      </c>
      <c r="B101" s="60" t="s">
        <v>78</v>
      </c>
      <c r="C101" s="5" t="s">
        <v>35</v>
      </c>
      <c r="D101" s="64"/>
      <c r="E101" s="66">
        <v>6</v>
      </c>
      <c r="F101" s="25" t="s">
        <v>10</v>
      </c>
      <c r="G101" s="79" t="s">
        <v>72</v>
      </c>
      <c r="H101" s="53"/>
      <c r="I101" s="53"/>
      <c r="J101" s="53"/>
      <c r="K101" s="53"/>
      <c r="L101" s="53"/>
      <c r="M101" s="1"/>
    </row>
    <row r="102" spans="1:13" customFormat="1" ht="28.8">
      <c r="A102" s="25">
        <v>88</v>
      </c>
      <c r="B102" s="45" t="s">
        <v>105</v>
      </c>
      <c r="C102" s="17" t="s">
        <v>35</v>
      </c>
      <c r="D102" s="64">
        <f>E103</f>
        <v>2</v>
      </c>
      <c r="E102" s="66"/>
      <c r="F102" s="25" t="s">
        <v>10</v>
      </c>
      <c r="G102" s="79" t="s">
        <v>72</v>
      </c>
      <c r="H102" s="53"/>
      <c r="I102" s="53"/>
      <c r="J102" s="53"/>
      <c r="K102" s="53"/>
      <c r="L102" s="53"/>
      <c r="M102" s="1"/>
    </row>
    <row r="103" spans="1:13" customFormat="1" ht="28.8">
      <c r="A103" s="25">
        <v>89</v>
      </c>
      <c r="B103" s="60" t="s">
        <v>93</v>
      </c>
      <c r="C103" s="5" t="s">
        <v>35</v>
      </c>
      <c r="D103" s="54"/>
      <c r="E103" s="66">
        <v>2</v>
      </c>
      <c r="F103" s="25" t="s">
        <v>10</v>
      </c>
      <c r="G103" s="79" t="s">
        <v>72</v>
      </c>
      <c r="H103" s="53"/>
      <c r="I103" s="53"/>
      <c r="J103" s="53"/>
      <c r="K103" s="53"/>
      <c r="L103" s="53"/>
      <c r="M103" s="1"/>
    </row>
    <row r="104" spans="1:13" customFormat="1" ht="28.8">
      <c r="A104" s="25">
        <v>90</v>
      </c>
      <c r="B104" s="57" t="s">
        <v>195</v>
      </c>
      <c r="C104" s="17" t="s">
        <v>94</v>
      </c>
      <c r="D104" s="91">
        <f>E110</f>
        <v>73</v>
      </c>
      <c r="E104" s="65"/>
      <c r="F104" s="25" t="s">
        <v>10</v>
      </c>
      <c r="G104" s="79" t="s">
        <v>72</v>
      </c>
      <c r="H104" s="53"/>
      <c r="I104" s="53"/>
      <c r="J104" s="53"/>
      <c r="K104" s="53"/>
      <c r="L104" s="53"/>
      <c r="M104" s="1"/>
    </row>
    <row r="105" spans="1:13" customFormat="1" ht="28.8">
      <c r="A105" s="25">
        <v>91</v>
      </c>
      <c r="B105" s="57" t="s">
        <v>193</v>
      </c>
      <c r="C105" s="17" t="s">
        <v>9</v>
      </c>
      <c r="D105" s="92">
        <f>0.432*D104</f>
        <v>31.536000000000001</v>
      </c>
      <c r="E105" s="65"/>
      <c r="F105" s="25" t="s">
        <v>10</v>
      </c>
      <c r="G105" s="79" t="s">
        <v>72</v>
      </c>
      <c r="H105" s="53"/>
      <c r="I105" s="53"/>
      <c r="J105" s="53"/>
      <c r="K105" s="53"/>
      <c r="L105" s="53"/>
      <c r="M105" s="1"/>
    </row>
    <row r="106" spans="1:13" customFormat="1" ht="28.8">
      <c r="A106" s="25">
        <v>92</v>
      </c>
      <c r="B106" s="57" t="s">
        <v>194</v>
      </c>
      <c r="C106" s="17" t="s">
        <v>9</v>
      </c>
      <c r="D106" s="92">
        <f>0.027*D104</f>
        <v>1.9710000000000001</v>
      </c>
      <c r="E106" s="65"/>
      <c r="F106" s="25" t="s">
        <v>10</v>
      </c>
      <c r="G106" s="79" t="s">
        <v>72</v>
      </c>
      <c r="H106" s="53"/>
      <c r="I106" s="53"/>
      <c r="J106" s="53"/>
      <c r="K106" s="53"/>
      <c r="L106" s="53"/>
      <c r="M106" s="1"/>
    </row>
    <row r="107" spans="1:13" customFormat="1" ht="28.8">
      <c r="A107" s="25">
        <v>93</v>
      </c>
      <c r="B107" s="67" t="s">
        <v>110</v>
      </c>
      <c r="C107" s="5" t="s">
        <v>9</v>
      </c>
      <c r="D107" s="65"/>
      <c r="E107" s="61">
        <v>1.48</v>
      </c>
      <c r="F107" s="25" t="s">
        <v>10</v>
      </c>
      <c r="G107" s="79" t="s">
        <v>72</v>
      </c>
      <c r="H107" s="53"/>
      <c r="I107" s="53"/>
      <c r="J107" s="53"/>
      <c r="K107" s="53"/>
      <c r="L107" s="53"/>
      <c r="M107" s="1"/>
    </row>
    <row r="108" spans="1:13" customFormat="1" ht="28.8">
      <c r="A108" s="25">
        <v>94</v>
      </c>
      <c r="B108" s="60" t="s">
        <v>109</v>
      </c>
      <c r="C108" s="5" t="s">
        <v>9</v>
      </c>
      <c r="D108" s="54"/>
      <c r="E108" s="61">
        <v>32</v>
      </c>
      <c r="F108" s="25" t="s">
        <v>10</v>
      </c>
      <c r="G108" s="79" t="s">
        <v>72</v>
      </c>
      <c r="H108" s="53"/>
      <c r="I108" s="53"/>
      <c r="J108" s="53"/>
      <c r="K108" s="53"/>
      <c r="L108" s="53"/>
      <c r="M108" s="1"/>
    </row>
    <row r="109" spans="1:13" customFormat="1" ht="28.8">
      <c r="A109" s="25">
        <v>95</v>
      </c>
      <c r="B109" s="60" t="s">
        <v>83</v>
      </c>
      <c r="C109" s="5" t="s">
        <v>35</v>
      </c>
      <c r="D109" s="64"/>
      <c r="E109" s="65">
        <v>73</v>
      </c>
      <c r="F109" s="25" t="s">
        <v>10</v>
      </c>
      <c r="G109" s="79" t="s">
        <v>72</v>
      </c>
      <c r="H109" s="53"/>
      <c r="I109" s="53"/>
      <c r="J109" s="53"/>
      <c r="K109" s="53"/>
      <c r="L109" s="53"/>
      <c r="M109" s="1"/>
    </row>
    <row r="110" spans="1:13" customFormat="1" ht="28.8">
      <c r="A110" s="25">
        <v>96</v>
      </c>
      <c r="B110" s="60" t="s">
        <v>84</v>
      </c>
      <c r="C110" s="5" t="s">
        <v>35</v>
      </c>
      <c r="D110" s="64"/>
      <c r="E110" s="65">
        <v>73</v>
      </c>
      <c r="F110" s="25" t="s">
        <v>10</v>
      </c>
      <c r="G110" s="79" t="s">
        <v>72</v>
      </c>
      <c r="H110" s="53"/>
      <c r="I110" s="53"/>
      <c r="J110" s="53"/>
      <c r="K110" s="53"/>
      <c r="L110" s="53"/>
      <c r="M110" s="1"/>
    </row>
    <row r="111" spans="1:13" customFormat="1" ht="28.8">
      <c r="A111" s="25">
        <v>97</v>
      </c>
      <c r="B111" s="60" t="s">
        <v>85</v>
      </c>
      <c r="C111" s="5" t="s">
        <v>35</v>
      </c>
      <c r="D111" s="64"/>
      <c r="E111" s="65">
        <v>71</v>
      </c>
      <c r="F111" s="25" t="s">
        <v>10</v>
      </c>
      <c r="G111" s="79" t="s">
        <v>72</v>
      </c>
      <c r="H111" s="53"/>
      <c r="I111" s="53"/>
      <c r="J111" s="53"/>
      <c r="K111" s="53"/>
      <c r="L111" s="53"/>
      <c r="M111" s="1"/>
    </row>
    <row r="112" spans="1:13" customFormat="1" ht="28.8">
      <c r="A112" s="25">
        <v>98</v>
      </c>
      <c r="B112" s="60" t="s">
        <v>86</v>
      </c>
      <c r="C112" s="5" t="s">
        <v>35</v>
      </c>
      <c r="D112" s="64"/>
      <c r="E112" s="65">
        <v>2</v>
      </c>
      <c r="F112" s="25" t="s">
        <v>10</v>
      </c>
      <c r="G112" s="79" t="s">
        <v>72</v>
      </c>
      <c r="H112" s="53"/>
      <c r="I112" s="53"/>
      <c r="J112" s="53"/>
      <c r="K112" s="53"/>
      <c r="L112" s="53"/>
      <c r="M112" s="1"/>
    </row>
    <row r="113" spans="1:13" customFormat="1" ht="28.8">
      <c r="A113" s="25">
        <v>99</v>
      </c>
      <c r="B113" s="68" t="s">
        <v>196</v>
      </c>
      <c r="C113" s="107" t="s">
        <v>94</v>
      </c>
      <c r="D113" s="64">
        <f>E114</f>
        <v>75</v>
      </c>
      <c r="E113" s="65"/>
      <c r="F113" s="25" t="s">
        <v>10</v>
      </c>
      <c r="G113" s="79" t="s">
        <v>72</v>
      </c>
      <c r="H113" s="53"/>
      <c r="I113" s="53"/>
      <c r="J113" s="53"/>
      <c r="K113" s="53"/>
      <c r="L113" s="53"/>
      <c r="M113" s="1"/>
    </row>
    <row r="114" spans="1:13" customFormat="1" ht="34.200000000000003" customHeight="1">
      <c r="A114" s="25">
        <v>101</v>
      </c>
      <c r="B114" s="60" t="s">
        <v>95</v>
      </c>
      <c r="C114" s="5" t="s">
        <v>35</v>
      </c>
      <c r="D114" s="65"/>
      <c r="E114" s="83">
        <v>75</v>
      </c>
      <c r="F114" s="25" t="s">
        <v>10</v>
      </c>
      <c r="G114" s="79" t="s">
        <v>72</v>
      </c>
      <c r="H114" s="53"/>
      <c r="I114" s="53"/>
      <c r="J114" s="53"/>
      <c r="K114" s="53"/>
      <c r="L114" s="53"/>
      <c r="M114" s="1"/>
    </row>
    <row r="115" spans="1:13" customFormat="1" ht="28.8">
      <c r="A115" s="25">
        <v>102</v>
      </c>
      <c r="B115" s="68" t="s">
        <v>106</v>
      </c>
      <c r="C115" s="17" t="s">
        <v>96</v>
      </c>
      <c r="D115" s="64">
        <f>D113</f>
        <v>75</v>
      </c>
      <c r="E115" s="91"/>
      <c r="F115" s="25" t="s">
        <v>10</v>
      </c>
      <c r="G115" s="79" t="s">
        <v>72</v>
      </c>
      <c r="H115" s="53"/>
      <c r="I115" s="53"/>
      <c r="J115" s="53"/>
      <c r="K115" s="53"/>
      <c r="L115" s="53"/>
      <c r="M115" s="1"/>
    </row>
    <row r="116" spans="1:13" customFormat="1" ht="28.8">
      <c r="A116" s="25">
        <v>103</v>
      </c>
      <c r="B116" s="60" t="s">
        <v>87</v>
      </c>
      <c r="C116" s="5" t="s">
        <v>94</v>
      </c>
      <c r="D116" s="64"/>
      <c r="E116" s="83">
        <v>74</v>
      </c>
      <c r="F116" s="25" t="s">
        <v>10</v>
      </c>
      <c r="G116" s="79" t="s">
        <v>72</v>
      </c>
      <c r="H116" s="53"/>
      <c r="I116" s="53"/>
      <c r="J116" s="53"/>
      <c r="K116" s="53"/>
      <c r="L116" s="53"/>
      <c r="M116" s="1"/>
    </row>
    <row r="117" spans="1:13" customFormat="1" ht="28.8">
      <c r="A117" s="25">
        <v>104</v>
      </c>
      <c r="B117" s="60" t="s">
        <v>88</v>
      </c>
      <c r="C117" s="5" t="s">
        <v>35</v>
      </c>
      <c r="D117" s="65"/>
      <c r="E117" s="83">
        <v>74</v>
      </c>
      <c r="F117" s="25" t="s">
        <v>10</v>
      </c>
      <c r="G117" s="79" t="s">
        <v>72</v>
      </c>
      <c r="H117" s="53"/>
      <c r="I117" s="53"/>
      <c r="J117" s="53"/>
      <c r="K117" s="53"/>
      <c r="L117" s="53"/>
      <c r="M117" s="1"/>
    </row>
    <row r="118" spans="1:13" customFormat="1" ht="28.8">
      <c r="A118" s="25">
        <v>105</v>
      </c>
      <c r="B118" s="67" t="s">
        <v>89</v>
      </c>
      <c r="C118" s="5" t="s">
        <v>35</v>
      </c>
      <c r="D118" s="65"/>
      <c r="E118" s="83">
        <v>74</v>
      </c>
      <c r="F118" s="25" t="s">
        <v>10</v>
      </c>
      <c r="G118" s="79" t="s">
        <v>72</v>
      </c>
      <c r="H118" s="53"/>
      <c r="I118" s="53"/>
      <c r="J118" s="53"/>
      <c r="K118" s="53"/>
      <c r="L118" s="53"/>
      <c r="M118" s="1"/>
    </row>
    <row r="119" spans="1:13" customFormat="1" ht="28.8">
      <c r="A119" s="25">
        <v>106</v>
      </c>
      <c r="B119" s="67" t="s">
        <v>90</v>
      </c>
      <c r="C119" s="5" t="s">
        <v>33</v>
      </c>
      <c r="D119" s="64"/>
      <c r="E119" s="90">
        <v>760</v>
      </c>
      <c r="F119" s="25" t="s">
        <v>10</v>
      </c>
      <c r="G119" s="79" t="s">
        <v>72</v>
      </c>
      <c r="H119" s="53"/>
      <c r="I119" s="53"/>
      <c r="J119" s="53"/>
      <c r="K119" s="53"/>
      <c r="L119" s="53"/>
      <c r="M119" s="1"/>
    </row>
    <row r="120" spans="1:13" customFormat="1" ht="28.8">
      <c r="A120" s="25">
        <v>107</v>
      </c>
      <c r="B120" s="60" t="s">
        <v>92</v>
      </c>
      <c r="C120" s="5" t="s">
        <v>35</v>
      </c>
      <c r="D120" s="54"/>
      <c r="E120" s="66">
        <v>74</v>
      </c>
      <c r="F120" s="25" t="s">
        <v>10</v>
      </c>
      <c r="G120" s="79" t="s">
        <v>72</v>
      </c>
      <c r="H120" s="53"/>
      <c r="I120" s="53"/>
      <c r="J120" s="53"/>
      <c r="K120" s="53"/>
      <c r="L120" s="53"/>
      <c r="M120" s="1"/>
    </row>
    <row r="121" spans="1:13" customFormat="1" ht="28.8">
      <c r="A121" s="25">
        <v>108</v>
      </c>
      <c r="B121" s="68" t="s">
        <v>197</v>
      </c>
      <c r="C121" s="17" t="s">
        <v>96</v>
      </c>
      <c r="D121" s="93">
        <f>D104</f>
        <v>73</v>
      </c>
      <c r="E121" s="66"/>
      <c r="F121" s="25" t="s">
        <v>10</v>
      </c>
      <c r="G121" s="79" t="s">
        <v>72</v>
      </c>
      <c r="H121" s="53"/>
      <c r="I121" s="53"/>
      <c r="J121" s="53"/>
      <c r="K121" s="53"/>
      <c r="L121" s="53"/>
      <c r="M121" s="1"/>
    </row>
    <row r="122" spans="1:13" customFormat="1" ht="28.8">
      <c r="A122" s="25">
        <v>109</v>
      </c>
      <c r="B122" s="67" t="s">
        <v>91</v>
      </c>
      <c r="C122" s="5" t="s">
        <v>33</v>
      </c>
      <c r="D122" s="82"/>
      <c r="E122" s="61">
        <v>111</v>
      </c>
      <c r="F122" s="25" t="s">
        <v>10</v>
      </c>
      <c r="G122" s="79" t="s">
        <v>72</v>
      </c>
      <c r="H122" s="53"/>
      <c r="I122" s="53"/>
      <c r="J122" s="53"/>
      <c r="K122" s="53"/>
      <c r="L122" s="53"/>
      <c r="M122" s="1"/>
    </row>
    <row r="123" spans="1:13" customFormat="1" ht="28.8">
      <c r="A123" s="25">
        <v>110</v>
      </c>
      <c r="B123" s="60" t="s">
        <v>97</v>
      </c>
      <c r="C123" s="5" t="s">
        <v>21</v>
      </c>
      <c r="D123" s="54"/>
      <c r="E123" s="61">
        <v>111</v>
      </c>
      <c r="F123" s="25" t="s">
        <v>10</v>
      </c>
      <c r="G123" s="79" t="s">
        <v>72</v>
      </c>
      <c r="H123" s="53"/>
      <c r="I123" s="53"/>
      <c r="J123" s="53"/>
      <c r="K123" s="53"/>
      <c r="L123" s="53"/>
      <c r="M123" s="1"/>
    </row>
    <row r="124" spans="1:13" customFormat="1" ht="28.8">
      <c r="A124" s="25">
        <v>111</v>
      </c>
      <c r="B124" s="60" t="s">
        <v>99</v>
      </c>
      <c r="C124" s="5" t="s">
        <v>21</v>
      </c>
      <c r="D124" s="54"/>
      <c r="E124" s="61">
        <v>74</v>
      </c>
      <c r="F124" s="25" t="s">
        <v>10</v>
      </c>
      <c r="G124" s="79" t="s">
        <v>72</v>
      </c>
      <c r="H124" s="53"/>
      <c r="I124" s="53"/>
      <c r="J124" s="53"/>
      <c r="K124" s="53"/>
      <c r="L124" s="53"/>
      <c r="M124" s="1"/>
    </row>
    <row r="125" spans="1:13" customFormat="1" ht="28.8">
      <c r="A125" s="25">
        <v>112</v>
      </c>
      <c r="B125" s="60" t="s">
        <v>98</v>
      </c>
      <c r="C125" s="5" t="s">
        <v>33</v>
      </c>
      <c r="D125" s="54"/>
      <c r="E125" s="61">
        <v>74</v>
      </c>
      <c r="F125" s="25" t="s">
        <v>10</v>
      </c>
      <c r="G125" s="79" t="s">
        <v>72</v>
      </c>
      <c r="H125" s="53"/>
      <c r="I125" s="53"/>
      <c r="J125" s="53"/>
      <c r="K125" s="53"/>
      <c r="L125" s="53"/>
      <c r="M125" s="1"/>
    </row>
    <row r="126" spans="1:13" customFormat="1" ht="28.8">
      <c r="A126" s="25">
        <v>113</v>
      </c>
      <c r="B126" s="60" t="s">
        <v>107</v>
      </c>
      <c r="C126" s="5" t="s">
        <v>94</v>
      </c>
      <c r="D126" s="54"/>
      <c r="E126" s="66">
        <f>D104</f>
        <v>73</v>
      </c>
      <c r="F126" s="25" t="s">
        <v>10</v>
      </c>
      <c r="G126" s="79" t="s">
        <v>72</v>
      </c>
      <c r="H126" s="53"/>
      <c r="I126" s="53"/>
      <c r="J126" s="53"/>
      <c r="K126" s="53"/>
      <c r="L126" s="53"/>
      <c r="M126" s="1"/>
    </row>
    <row r="127" spans="1:13" customFormat="1" ht="28.8">
      <c r="A127" s="25">
        <v>114</v>
      </c>
      <c r="B127" s="60" t="s">
        <v>108</v>
      </c>
      <c r="C127" s="5" t="s">
        <v>22</v>
      </c>
      <c r="D127" s="54"/>
      <c r="E127" s="61">
        <v>9</v>
      </c>
      <c r="F127" s="25" t="s">
        <v>10</v>
      </c>
      <c r="G127" s="79" t="s">
        <v>72</v>
      </c>
      <c r="H127" s="53"/>
      <c r="I127" s="53"/>
      <c r="J127" s="53"/>
      <c r="K127" s="53"/>
      <c r="L127" s="53"/>
      <c r="M127" s="1"/>
    </row>
    <row r="128" spans="1:13" customFormat="1" ht="49.8" customHeight="1">
      <c r="A128" s="136" t="s">
        <v>162</v>
      </c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</row>
    <row r="129" spans="1:12" customFormat="1" ht="28.8">
      <c r="A129" s="25">
        <v>115</v>
      </c>
      <c r="B129" s="94" t="s">
        <v>182</v>
      </c>
      <c r="C129" s="95" t="s">
        <v>35</v>
      </c>
      <c r="D129" s="117">
        <v>1</v>
      </c>
      <c r="E129" s="86"/>
      <c r="F129" s="25" t="s">
        <v>10</v>
      </c>
      <c r="G129" s="79" t="s">
        <v>161</v>
      </c>
      <c r="H129" s="38"/>
      <c r="I129" s="20"/>
      <c r="J129" s="20"/>
      <c r="K129" s="20"/>
      <c r="L129" s="20"/>
    </row>
    <row r="130" spans="1:12" customFormat="1" ht="28.8">
      <c r="A130" s="25">
        <v>116</v>
      </c>
      <c r="B130" s="96" t="s">
        <v>126</v>
      </c>
      <c r="C130" s="89" t="s">
        <v>35</v>
      </c>
      <c r="D130" s="116"/>
      <c r="E130" s="116">
        <v>1</v>
      </c>
      <c r="F130" s="25" t="s">
        <v>10</v>
      </c>
      <c r="G130" s="79" t="s">
        <v>161</v>
      </c>
      <c r="H130" s="38"/>
      <c r="I130" s="20"/>
      <c r="J130" s="20"/>
      <c r="K130" s="20"/>
      <c r="L130" s="20"/>
    </row>
    <row r="131" spans="1:12" customFormat="1" ht="28.8">
      <c r="A131" s="25">
        <v>117</v>
      </c>
      <c r="B131" s="96" t="s">
        <v>127</v>
      </c>
      <c r="C131" s="89" t="s">
        <v>35</v>
      </c>
      <c r="D131" s="116"/>
      <c r="E131" s="116">
        <v>1</v>
      </c>
      <c r="F131" s="25" t="s">
        <v>10</v>
      </c>
      <c r="G131" s="79" t="s">
        <v>161</v>
      </c>
      <c r="H131" s="38"/>
      <c r="I131" s="20"/>
      <c r="J131" s="20"/>
      <c r="K131" s="20"/>
      <c r="L131" s="20"/>
    </row>
    <row r="132" spans="1:12" customFormat="1" ht="28.8">
      <c r="A132" s="25">
        <v>118</v>
      </c>
      <c r="B132" s="96" t="s">
        <v>128</v>
      </c>
      <c r="C132" s="89" t="s">
        <v>35</v>
      </c>
      <c r="D132" s="116"/>
      <c r="E132" s="116">
        <v>1</v>
      </c>
      <c r="F132" s="25" t="s">
        <v>10</v>
      </c>
      <c r="G132" s="79" t="s">
        <v>161</v>
      </c>
      <c r="H132" s="38"/>
      <c r="I132" s="20"/>
      <c r="J132" s="20"/>
      <c r="K132" s="20"/>
      <c r="L132" s="20"/>
    </row>
    <row r="133" spans="1:12" customFormat="1" ht="28.8">
      <c r="A133" s="25">
        <v>119</v>
      </c>
      <c r="B133" s="96" t="s">
        <v>129</v>
      </c>
      <c r="C133" s="89" t="s">
        <v>35</v>
      </c>
      <c r="D133" s="116"/>
      <c r="E133" s="116">
        <v>1</v>
      </c>
      <c r="F133" s="25" t="s">
        <v>10</v>
      </c>
      <c r="G133" s="79" t="s">
        <v>161</v>
      </c>
      <c r="H133" s="38"/>
      <c r="I133" s="20"/>
      <c r="J133" s="20"/>
      <c r="K133" s="20"/>
      <c r="L133" s="20"/>
    </row>
    <row r="134" spans="1:12" customFormat="1" ht="28.8">
      <c r="A134" s="25">
        <v>120</v>
      </c>
      <c r="B134" s="96" t="s">
        <v>134</v>
      </c>
      <c r="C134" s="89" t="s">
        <v>35</v>
      </c>
      <c r="D134" s="116"/>
      <c r="E134" s="116">
        <v>2</v>
      </c>
      <c r="F134" s="25" t="s">
        <v>10</v>
      </c>
      <c r="G134" s="79" t="s">
        <v>161</v>
      </c>
      <c r="H134" s="38"/>
      <c r="I134" s="20"/>
      <c r="J134" s="20"/>
      <c r="K134" s="20"/>
      <c r="L134" s="20"/>
    </row>
    <row r="135" spans="1:12" customFormat="1" ht="28.8">
      <c r="A135" s="25">
        <v>121</v>
      </c>
      <c r="B135" s="96" t="s">
        <v>130</v>
      </c>
      <c r="C135" s="89" t="s">
        <v>35</v>
      </c>
      <c r="D135" s="116"/>
      <c r="E135" s="116">
        <v>1</v>
      </c>
      <c r="F135" s="25" t="s">
        <v>10</v>
      </c>
      <c r="G135" s="79" t="s">
        <v>161</v>
      </c>
      <c r="H135" s="38"/>
      <c r="I135" s="20"/>
      <c r="J135" s="20"/>
      <c r="K135" s="20"/>
      <c r="L135" s="20"/>
    </row>
    <row r="136" spans="1:12" customFormat="1" ht="28.8">
      <c r="A136" s="25">
        <v>122</v>
      </c>
      <c r="B136" s="96" t="s">
        <v>131</v>
      </c>
      <c r="C136" s="89" t="s">
        <v>35</v>
      </c>
      <c r="D136" s="116"/>
      <c r="E136" s="116">
        <v>1</v>
      </c>
      <c r="F136" s="25" t="s">
        <v>10</v>
      </c>
      <c r="G136" s="79" t="s">
        <v>161</v>
      </c>
      <c r="H136" s="38"/>
      <c r="I136" s="20"/>
      <c r="J136" s="20"/>
      <c r="K136" s="20"/>
      <c r="L136" s="20"/>
    </row>
    <row r="137" spans="1:12" customFormat="1" ht="28.8">
      <c r="A137" s="25">
        <v>123</v>
      </c>
      <c r="B137" s="96" t="s">
        <v>132</v>
      </c>
      <c r="C137" s="89" t="s">
        <v>35</v>
      </c>
      <c r="D137" s="116"/>
      <c r="E137" s="116">
        <v>1</v>
      </c>
      <c r="F137" s="25" t="s">
        <v>10</v>
      </c>
      <c r="G137" s="79" t="s">
        <v>161</v>
      </c>
      <c r="H137" s="38"/>
      <c r="I137" s="20"/>
      <c r="J137" s="20"/>
      <c r="K137" s="20"/>
      <c r="L137" s="20"/>
    </row>
    <row r="138" spans="1:12" customFormat="1" ht="28.8">
      <c r="A138" s="25">
        <v>124</v>
      </c>
      <c r="B138" s="96" t="s">
        <v>133</v>
      </c>
      <c r="C138" s="89" t="s">
        <v>35</v>
      </c>
      <c r="D138" s="116"/>
      <c r="E138" s="116">
        <v>4</v>
      </c>
      <c r="F138" s="25" t="s">
        <v>10</v>
      </c>
      <c r="G138" s="79" t="s">
        <v>161</v>
      </c>
      <c r="H138" s="38"/>
      <c r="I138" s="20"/>
      <c r="J138" s="20"/>
      <c r="K138" s="20"/>
      <c r="L138" s="20"/>
    </row>
    <row r="139" spans="1:12" customFormat="1" ht="28.8">
      <c r="A139" s="25">
        <v>125</v>
      </c>
      <c r="B139" s="94" t="s">
        <v>198</v>
      </c>
      <c r="C139" s="95" t="s">
        <v>9</v>
      </c>
      <c r="D139" s="88">
        <f>(1.2*0.4)*D147</f>
        <v>960</v>
      </c>
      <c r="E139" s="84"/>
      <c r="F139" s="25" t="s">
        <v>10</v>
      </c>
      <c r="G139" s="79" t="s">
        <v>161</v>
      </c>
      <c r="H139" s="38"/>
      <c r="I139" s="20"/>
      <c r="J139" s="20"/>
      <c r="K139" s="20"/>
      <c r="L139" s="20"/>
    </row>
    <row r="140" spans="1:12" customFormat="1" ht="28.8">
      <c r="A140" s="25">
        <v>126</v>
      </c>
      <c r="B140" s="94" t="s">
        <v>199</v>
      </c>
      <c r="C140" s="95" t="s">
        <v>9</v>
      </c>
      <c r="D140" s="88">
        <f>(0.1*0.3)*D147</f>
        <v>60</v>
      </c>
      <c r="E140" s="85"/>
      <c r="F140" s="25" t="s">
        <v>10</v>
      </c>
      <c r="G140" s="79" t="s">
        <v>161</v>
      </c>
      <c r="H140" s="38"/>
      <c r="I140" s="20"/>
      <c r="J140" s="20"/>
      <c r="K140" s="20"/>
      <c r="L140" s="20"/>
    </row>
    <row r="141" spans="1:12" customFormat="1" ht="28.8">
      <c r="A141" s="25">
        <v>127</v>
      </c>
      <c r="B141" s="94" t="s">
        <v>206</v>
      </c>
      <c r="C141" s="95" t="s">
        <v>9</v>
      </c>
      <c r="D141" s="88">
        <f>E142-D140</f>
        <v>140</v>
      </c>
      <c r="E141" s="75"/>
      <c r="F141" s="25" t="s">
        <v>10</v>
      </c>
      <c r="G141" s="79" t="s">
        <v>161</v>
      </c>
      <c r="H141" s="38"/>
      <c r="I141" s="20"/>
      <c r="J141" s="20"/>
      <c r="K141" s="20"/>
      <c r="L141" s="20"/>
    </row>
    <row r="142" spans="1:12" customFormat="1" ht="28.8">
      <c r="A142" s="25">
        <v>128</v>
      </c>
      <c r="B142" s="96" t="s">
        <v>39</v>
      </c>
      <c r="C142" s="89" t="s">
        <v>9</v>
      </c>
      <c r="D142" s="89"/>
      <c r="E142" s="77">
        <v>200</v>
      </c>
      <c r="F142" s="25" t="s">
        <v>10</v>
      </c>
      <c r="G142" s="79" t="s">
        <v>161</v>
      </c>
      <c r="H142" s="38"/>
      <c r="I142" s="20"/>
      <c r="J142" s="20"/>
      <c r="K142" s="20"/>
      <c r="L142" s="20"/>
    </row>
    <row r="143" spans="1:12" customFormat="1" ht="28.8">
      <c r="A143" s="25">
        <v>129</v>
      </c>
      <c r="B143" s="94" t="s">
        <v>205</v>
      </c>
      <c r="C143" s="95" t="s">
        <v>17</v>
      </c>
      <c r="D143" s="88">
        <f>D139-D140-D141</f>
        <v>760</v>
      </c>
      <c r="E143" s="75"/>
      <c r="F143" s="25" t="s">
        <v>10</v>
      </c>
      <c r="G143" s="79" t="s">
        <v>161</v>
      </c>
      <c r="H143" s="38"/>
      <c r="I143" s="20"/>
      <c r="J143" s="20"/>
      <c r="K143" s="20"/>
      <c r="L143" s="20"/>
    </row>
    <row r="144" spans="1:12" customFormat="1" ht="28.8">
      <c r="A144" s="25"/>
      <c r="B144" s="45" t="s">
        <v>213</v>
      </c>
      <c r="C144" s="44" t="s">
        <v>9</v>
      </c>
      <c r="D144" s="88">
        <f>D140+D141</f>
        <v>200</v>
      </c>
      <c r="E144" s="75"/>
      <c r="F144" s="25" t="s">
        <v>10</v>
      </c>
      <c r="G144" s="79" t="s">
        <v>161</v>
      </c>
      <c r="H144" s="38"/>
      <c r="I144" s="20"/>
      <c r="J144" s="20"/>
      <c r="K144" s="20"/>
      <c r="L144" s="20"/>
    </row>
    <row r="145" spans="1:13" customFormat="1" ht="28.8">
      <c r="A145" s="25">
        <v>130</v>
      </c>
      <c r="B145" s="94" t="s">
        <v>30</v>
      </c>
      <c r="C145" s="95" t="s">
        <v>33</v>
      </c>
      <c r="D145" s="122">
        <f>E146</f>
        <v>2300</v>
      </c>
      <c r="E145" s="75"/>
      <c r="F145" s="25" t="s">
        <v>10</v>
      </c>
      <c r="G145" s="79" t="s">
        <v>161</v>
      </c>
      <c r="H145" s="38"/>
      <c r="I145" s="20"/>
      <c r="J145" s="20"/>
      <c r="K145" s="20"/>
      <c r="L145" s="20"/>
    </row>
    <row r="146" spans="1:13" customFormat="1" ht="28.8">
      <c r="A146" s="25">
        <v>131</v>
      </c>
      <c r="B146" s="96" t="s">
        <v>200</v>
      </c>
      <c r="C146" s="89" t="s">
        <v>33</v>
      </c>
      <c r="D146" s="89"/>
      <c r="E146" s="77">
        <v>2300</v>
      </c>
      <c r="F146" s="25" t="s">
        <v>10</v>
      </c>
      <c r="G146" s="79" t="s">
        <v>161</v>
      </c>
      <c r="H146" s="38"/>
      <c r="I146" s="20"/>
      <c r="J146" s="20"/>
      <c r="K146" s="20"/>
      <c r="L146" s="20"/>
    </row>
    <row r="147" spans="1:13" customFormat="1" ht="28.8">
      <c r="A147" s="25">
        <v>132</v>
      </c>
      <c r="B147" s="120" t="s">
        <v>164</v>
      </c>
      <c r="C147" s="95" t="s">
        <v>33</v>
      </c>
      <c r="D147" s="122">
        <f>E148</f>
        <v>2000</v>
      </c>
      <c r="E147" s="85"/>
      <c r="F147" s="25" t="s">
        <v>10</v>
      </c>
      <c r="G147" s="79" t="s">
        <v>161</v>
      </c>
      <c r="H147" s="38"/>
      <c r="I147" s="20"/>
      <c r="J147" s="20"/>
      <c r="K147" s="20"/>
      <c r="L147" s="20"/>
    </row>
    <row r="148" spans="1:13" customFormat="1" ht="28.8">
      <c r="A148" s="25">
        <v>133</v>
      </c>
      <c r="B148" s="67" t="s">
        <v>111</v>
      </c>
      <c r="C148" s="97" t="s">
        <v>33</v>
      </c>
      <c r="D148" s="98"/>
      <c r="E148" s="110">
        <v>2000</v>
      </c>
      <c r="F148" s="25" t="s">
        <v>10</v>
      </c>
      <c r="G148" s="79" t="s">
        <v>161</v>
      </c>
      <c r="H148" s="53"/>
      <c r="I148" s="53"/>
      <c r="J148" s="53"/>
      <c r="K148" s="53"/>
      <c r="L148" s="53"/>
      <c r="M148" s="1"/>
    </row>
    <row r="149" spans="1:13" customFormat="1" ht="28.8">
      <c r="A149" s="25">
        <v>134</v>
      </c>
      <c r="B149" s="94" t="s">
        <v>100</v>
      </c>
      <c r="C149" s="95" t="s">
        <v>33</v>
      </c>
      <c r="D149" s="122">
        <f>E150+E152+E153</f>
        <v>1970</v>
      </c>
      <c r="E149" s="87"/>
      <c r="F149" s="25" t="s">
        <v>10</v>
      </c>
      <c r="G149" s="79" t="s">
        <v>161</v>
      </c>
      <c r="H149" s="38"/>
      <c r="I149" s="20"/>
      <c r="J149" s="20"/>
      <c r="K149" s="20"/>
      <c r="L149" s="20"/>
    </row>
    <row r="150" spans="1:13" customFormat="1" ht="52.8">
      <c r="A150" s="25">
        <v>135</v>
      </c>
      <c r="B150" s="96" t="s">
        <v>136</v>
      </c>
      <c r="C150" s="89" t="s">
        <v>33</v>
      </c>
      <c r="D150" s="118"/>
      <c r="E150" s="77">
        <v>530</v>
      </c>
      <c r="F150" s="25" t="s">
        <v>10</v>
      </c>
      <c r="G150" s="79" t="s">
        <v>161</v>
      </c>
      <c r="H150" s="38"/>
      <c r="I150" s="20"/>
      <c r="J150" s="20"/>
      <c r="K150" s="20"/>
      <c r="L150" s="20"/>
    </row>
    <row r="151" spans="1:13" customFormat="1" ht="28.8">
      <c r="A151" s="25">
        <v>136</v>
      </c>
      <c r="B151" s="96" t="s">
        <v>137</v>
      </c>
      <c r="C151" s="89" t="s">
        <v>35</v>
      </c>
      <c r="D151" s="118"/>
      <c r="E151" s="119">
        <v>1</v>
      </c>
      <c r="F151" s="25" t="s">
        <v>10</v>
      </c>
      <c r="G151" s="79" t="s">
        <v>161</v>
      </c>
      <c r="H151" s="38"/>
      <c r="I151" s="20"/>
      <c r="J151" s="20"/>
      <c r="K151" s="20"/>
      <c r="L151" s="20"/>
    </row>
    <row r="152" spans="1:13" customFormat="1" ht="52.8">
      <c r="A152" s="25">
        <v>137</v>
      </c>
      <c r="B152" s="96" t="s">
        <v>138</v>
      </c>
      <c r="C152" s="89" t="s">
        <v>33</v>
      </c>
      <c r="D152" s="118"/>
      <c r="E152" s="77">
        <v>840</v>
      </c>
      <c r="F152" s="25" t="s">
        <v>10</v>
      </c>
      <c r="G152" s="79" t="s">
        <v>161</v>
      </c>
      <c r="H152" s="38"/>
      <c r="I152" s="20"/>
      <c r="J152" s="20"/>
      <c r="K152" s="20"/>
      <c r="L152" s="20"/>
    </row>
    <row r="153" spans="1:13" customFormat="1" ht="52.8">
      <c r="A153" s="25">
        <v>138</v>
      </c>
      <c r="B153" s="96" t="s">
        <v>135</v>
      </c>
      <c r="C153" s="89" t="s">
        <v>33</v>
      </c>
      <c r="D153" s="118"/>
      <c r="E153" s="77">
        <v>600</v>
      </c>
      <c r="F153" s="25" t="s">
        <v>10</v>
      </c>
      <c r="G153" s="79" t="s">
        <v>161</v>
      </c>
      <c r="H153" s="38"/>
      <c r="I153" s="20"/>
      <c r="J153" s="20"/>
      <c r="K153" s="20"/>
      <c r="L153" s="20"/>
    </row>
    <row r="154" spans="1:13" customFormat="1" ht="28.8">
      <c r="A154" s="25">
        <v>139</v>
      </c>
      <c r="B154" s="94" t="s">
        <v>183</v>
      </c>
      <c r="C154" s="95" t="s">
        <v>33</v>
      </c>
      <c r="D154" s="88">
        <f>E156+E157+E158+E159+E160+E161+E162+E163+E164+E168+E170+E171</f>
        <v>6633</v>
      </c>
      <c r="E154" s="87"/>
      <c r="F154" s="25" t="s">
        <v>10</v>
      </c>
      <c r="G154" s="79" t="s">
        <v>161</v>
      </c>
      <c r="H154" s="38"/>
      <c r="I154" s="20"/>
      <c r="J154" s="20"/>
      <c r="K154" s="20"/>
      <c r="L154" s="20"/>
    </row>
    <row r="155" spans="1:13" customFormat="1" ht="28.8">
      <c r="A155" s="25">
        <v>140</v>
      </c>
      <c r="B155" s="94" t="s">
        <v>226</v>
      </c>
      <c r="C155" s="95" t="s">
        <v>33</v>
      </c>
      <c r="D155" s="88">
        <f>E172</f>
        <v>1400</v>
      </c>
      <c r="E155" s="87"/>
      <c r="F155" s="25" t="s">
        <v>10</v>
      </c>
      <c r="G155" s="79" t="s">
        <v>161</v>
      </c>
      <c r="H155" s="38"/>
      <c r="I155" s="20"/>
      <c r="J155" s="20"/>
      <c r="K155" s="20"/>
      <c r="L155" s="20"/>
    </row>
    <row r="156" spans="1:13" customFormat="1" ht="28.8">
      <c r="A156" s="25">
        <v>141</v>
      </c>
      <c r="B156" s="96" t="s">
        <v>142</v>
      </c>
      <c r="C156" s="89" t="s">
        <v>33</v>
      </c>
      <c r="D156" s="99"/>
      <c r="E156" s="77">
        <v>12</v>
      </c>
      <c r="F156" s="25" t="s">
        <v>10</v>
      </c>
      <c r="G156" s="79" t="s">
        <v>161</v>
      </c>
      <c r="H156" s="38"/>
      <c r="I156" s="20"/>
      <c r="J156" s="20"/>
      <c r="K156" s="20"/>
      <c r="L156" s="20"/>
    </row>
    <row r="157" spans="1:13" customFormat="1" ht="28.8">
      <c r="A157" s="25">
        <v>142</v>
      </c>
      <c r="B157" s="67" t="s">
        <v>143</v>
      </c>
      <c r="C157" s="97" t="s">
        <v>33</v>
      </c>
      <c r="D157" s="100"/>
      <c r="E157" s="101">
        <v>230</v>
      </c>
      <c r="F157" s="25" t="s">
        <v>10</v>
      </c>
      <c r="G157" s="79" t="s">
        <v>161</v>
      </c>
      <c r="H157" s="53"/>
      <c r="I157" s="53"/>
      <c r="J157" s="53"/>
      <c r="K157" s="53"/>
      <c r="L157" s="53"/>
      <c r="M157" s="1"/>
    </row>
    <row r="158" spans="1:13" customFormat="1" ht="28.8">
      <c r="A158" s="25">
        <v>143</v>
      </c>
      <c r="B158" s="67" t="s">
        <v>112</v>
      </c>
      <c r="C158" s="97" t="s">
        <v>33</v>
      </c>
      <c r="D158" s="100"/>
      <c r="E158" s="101">
        <v>300</v>
      </c>
      <c r="F158" s="25" t="s">
        <v>10</v>
      </c>
      <c r="G158" s="79" t="s">
        <v>161</v>
      </c>
      <c r="H158" s="53"/>
      <c r="I158" s="53"/>
      <c r="J158" s="53"/>
      <c r="K158" s="53"/>
      <c r="L158" s="53"/>
      <c r="M158" s="1"/>
    </row>
    <row r="159" spans="1:13" customFormat="1" ht="28.8">
      <c r="A159" s="25">
        <v>144</v>
      </c>
      <c r="B159" s="67" t="s">
        <v>144</v>
      </c>
      <c r="C159" s="102" t="s">
        <v>33</v>
      </c>
      <c r="D159" s="103"/>
      <c r="E159" s="104">
        <v>140</v>
      </c>
      <c r="F159" s="25" t="s">
        <v>10</v>
      </c>
      <c r="G159" s="79" t="s">
        <v>161</v>
      </c>
      <c r="H159" s="38"/>
      <c r="I159" s="20"/>
      <c r="J159" s="20"/>
      <c r="K159" s="20"/>
      <c r="L159" s="20"/>
    </row>
    <row r="160" spans="1:13" customFormat="1" ht="28.8">
      <c r="A160" s="25">
        <v>145</v>
      </c>
      <c r="B160" s="105" t="s">
        <v>145</v>
      </c>
      <c r="C160" s="102" t="s">
        <v>33</v>
      </c>
      <c r="D160" s="97"/>
      <c r="E160" s="104">
        <v>300</v>
      </c>
      <c r="F160" s="25" t="s">
        <v>10</v>
      </c>
      <c r="G160" s="79" t="s">
        <v>161</v>
      </c>
      <c r="H160" s="38"/>
      <c r="I160" s="20"/>
      <c r="J160" s="20"/>
      <c r="K160" s="20"/>
      <c r="L160" s="20"/>
    </row>
    <row r="161" spans="1:13" customFormat="1" ht="28.8">
      <c r="A161" s="25">
        <v>146</v>
      </c>
      <c r="B161" s="67" t="s">
        <v>74</v>
      </c>
      <c r="C161" s="102" t="s">
        <v>33</v>
      </c>
      <c r="D161" s="103"/>
      <c r="E161" s="104">
        <v>2510</v>
      </c>
      <c r="F161" s="25" t="s">
        <v>10</v>
      </c>
      <c r="G161" s="79" t="s">
        <v>161</v>
      </c>
      <c r="H161" s="38"/>
      <c r="I161" s="20"/>
      <c r="J161" s="20"/>
      <c r="K161" s="20"/>
      <c r="L161" s="20"/>
    </row>
    <row r="162" spans="1:13" customFormat="1" ht="28.8">
      <c r="A162" s="25">
        <v>147</v>
      </c>
      <c r="B162" s="67" t="s">
        <v>139</v>
      </c>
      <c r="C162" s="102" t="s">
        <v>33</v>
      </c>
      <c r="D162" s="103"/>
      <c r="E162" s="104">
        <v>210</v>
      </c>
      <c r="F162" s="25" t="s">
        <v>10</v>
      </c>
      <c r="G162" s="79" t="s">
        <v>161</v>
      </c>
      <c r="H162" s="70"/>
      <c r="I162" s="70"/>
      <c r="J162" s="70"/>
      <c r="K162" s="70"/>
      <c r="L162" s="70"/>
    </row>
    <row r="163" spans="1:13" customFormat="1" ht="28.8">
      <c r="A163" s="25">
        <v>148</v>
      </c>
      <c r="B163" s="67" t="s">
        <v>140</v>
      </c>
      <c r="C163" s="102" t="s">
        <v>33</v>
      </c>
      <c r="D163" s="103"/>
      <c r="E163" s="104">
        <v>100</v>
      </c>
      <c r="F163" s="25" t="s">
        <v>10</v>
      </c>
      <c r="G163" s="79" t="s">
        <v>161</v>
      </c>
      <c r="H163" s="70"/>
      <c r="I163" s="70"/>
      <c r="J163" s="70"/>
      <c r="K163" s="70"/>
      <c r="L163" s="70"/>
    </row>
    <row r="164" spans="1:13" customFormat="1" ht="28.8">
      <c r="A164" s="25">
        <v>149</v>
      </c>
      <c r="B164" s="67" t="s">
        <v>141</v>
      </c>
      <c r="C164" s="102" t="s">
        <v>33</v>
      </c>
      <c r="D164" s="103"/>
      <c r="E164" s="104">
        <v>800</v>
      </c>
      <c r="F164" s="25" t="s">
        <v>10</v>
      </c>
      <c r="G164" s="79" t="s">
        <v>161</v>
      </c>
      <c r="H164" s="70"/>
      <c r="I164" s="70"/>
      <c r="J164" s="70"/>
      <c r="K164" s="70"/>
      <c r="L164" s="70"/>
    </row>
    <row r="165" spans="1:13" customFormat="1" ht="28.8">
      <c r="A165" s="25">
        <v>150</v>
      </c>
      <c r="B165" s="67" t="s">
        <v>113</v>
      </c>
      <c r="C165" s="97" t="s">
        <v>35</v>
      </c>
      <c r="D165" s="100"/>
      <c r="E165" s="106">
        <v>36</v>
      </c>
      <c r="F165" s="25" t="s">
        <v>10</v>
      </c>
      <c r="G165" s="79" t="s">
        <v>161</v>
      </c>
      <c r="H165" s="53"/>
      <c r="I165" s="53"/>
      <c r="J165" s="53"/>
      <c r="K165" s="53"/>
      <c r="L165" s="53"/>
      <c r="M165" s="1"/>
    </row>
    <row r="166" spans="1:13" customFormat="1" ht="28.8">
      <c r="A166" s="25">
        <v>151</v>
      </c>
      <c r="B166" s="67" t="s">
        <v>114</v>
      </c>
      <c r="C166" s="97" t="s">
        <v>35</v>
      </c>
      <c r="D166" s="98"/>
      <c r="E166" s="106">
        <v>4</v>
      </c>
      <c r="F166" s="25" t="s">
        <v>10</v>
      </c>
      <c r="G166" s="79" t="s">
        <v>161</v>
      </c>
      <c r="H166" s="53"/>
      <c r="I166" s="53"/>
      <c r="J166" s="53"/>
      <c r="K166" s="53"/>
      <c r="L166" s="53"/>
      <c r="M166" s="1"/>
    </row>
    <row r="167" spans="1:13" customFormat="1" ht="28.8">
      <c r="A167" s="25">
        <v>152</v>
      </c>
      <c r="B167" s="67" t="s">
        <v>146</v>
      </c>
      <c r="C167" s="97" t="s">
        <v>35</v>
      </c>
      <c r="D167" s="98"/>
      <c r="E167" s="106">
        <v>6</v>
      </c>
      <c r="F167" s="25" t="s">
        <v>10</v>
      </c>
      <c r="G167" s="79" t="s">
        <v>161</v>
      </c>
      <c r="H167" s="53"/>
      <c r="I167" s="53"/>
      <c r="J167" s="53"/>
      <c r="K167" s="53"/>
      <c r="L167" s="53"/>
      <c r="M167" s="1"/>
    </row>
    <row r="168" spans="1:13" customFormat="1" ht="28.8">
      <c r="A168" s="25">
        <v>153</v>
      </c>
      <c r="B168" s="67" t="s">
        <v>184</v>
      </c>
      <c r="C168" s="97" t="s">
        <v>33</v>
      </c>
      <c r="D168" s="98"/>
      <c r="E168" s="101">
        <v>450</v>
      </c>
      <c r="F168" s="25" t="s">
        <v>10</v>
      </c>
      <c r="G168" s="79" t="s">
        <v>161</v>
      </c>
      <c r="H168" s="53"/>
      <c r="I168" s="53"/>
      <c r="J168" s="53"/>
      <c r="K168" s="53"/>
      <c r="L168" s="53"/>
      <c r="M168" s="1"/>
    </row>
    <row r="169" spans="1:13" customFormat="1" ht="28.8">
      <c r="A169" s="25">
        <v>154</v>
      </c>
      <c r="B169" s="67" t="s">
        <v>185</v>
      </c>
      <c r="C169" s="97" t="s">
        <v>35</v>
      </c>
      <c r="D169" s="98"/>
      <c r="E169" s="106">
        <v>36</v>
      </c>
      <c r="F169" s="25" t="s">
        <v>10</v>
      </c>
      <c r="G169" s="79" t="s">
        <v>161</v>
      </c>
      <c r="H169" s="53"/>
      <c r="I169" s="53"/>
      <c r="J169" s="53"/>
      <c r="K169" s="53"/>
      <c r="L169" s="53"/>
      <c r="M169" s="1"/>
    </row>
    <row r="170" spans="1:13" customFormat="1" ht="28.8">
      <c r="A170" s="25">
        <v>155</v>
      </c>
      <c r="B170" s="67" t="s">
        <v>186</v>
      </c>
      <c r="C170" s="97" t="s">
        <v>33</v>
      </c>
      <c r="D170" s="98"/>
      <c r="E170" s="101">
        <v>81</v>
      </c>
      <c r="F170" s="25" t="s">
        <v>10</v>
      </c>
      <c r="G170" s="79" t="s">
        <v>161</v>
      </c>
      <c r="H170" s="53"/>
      <c r="I170" s="53"/>
      <c r="J170" s="53"/>
      <c r="K170" s="53"/>
      <c r="L170" s="53"/>
      <c r="M170" s="1"/>
    </row>
    <row r="171" spans="1:13" customFormat="1" ht="28.8">
      <c r="A171" s="25">
        <v>156</v>
      </c>
      <c r="B171" s="67" t="s">
        <v>187</v>
      </c>
      <c r="C171" s="97" t="s">
        <v>33</v>
      </c>
      <c r="D171" s="98"/>
      <c r="E171" s="101">
        <v>1500</v>
      </c>
      <c r="F171" s="25" t="s">
        <v>10</v>
      </c>
      <c r="G171" s="79" t="s">
        <v>161</v>
      </c>
      <c r="H171" s="53"/>
      <c r="I171" s="53"/>
      <c r="J171" s="53"/>
      <c r="K171" s="53"/>
      <c r="L171" s="53"/>
      <c r="M171" s="1"/>
    </row>
    <row r="172" spans="1:13" customFormat="1" ht="28.8">
      <c r="A172" s="25">
        <v>157</v>
      </c>
      <c r="B172" s="67" t="s">
        <v>147</v>
      </c>
      <c r="C172" s="97" t="s">
        <v>33</v>
      </c>
      <c r="D172" s="98"/>
      <c r="E172" s="101">
        <v>1400</v>
      </c>
      <c r="F172" s="25" t="s">
        <v>10</v>
      </c>
      <c r="G172" s="79" t="s">
        <v>161</v>
      </c>
      <c r="H172" s="53"/>
      <c r="I172" s="53"/>
      <c r="J172" s="53"/>
      <c r="K172" s="53"/>
      <c r="L172" s="53"/>
      <c r="M172" s="1"/>
    </row>
    <row r="173" spans="1:13" customFormat="1" ht="28.8">
      <c r="A173" s="25">
        <v>158</v>
      </c>
      <c r="B173" s="94" t="s">
        <v>105</v>
      </c>
      <c r="C173" s="107" t="s">
        <v>35</v>
      </c>
      <c r="D173" s="121">
        <f>E174</f>
        <v>12</v>
      </c>
      <c r="E173" s="113"/>
      <c r="F173" s="25" t="s">
        <v>10</v>
      </c>
      <c r="G173" s="79" t="s">
        <v>161</v>
      </c>
      <c r="H173" s="53"/>
      <c r="I173" s="53"/>
      <c r="J173" s="53"/>
      <c r="K173" s="53"/>
      <c r="L173" s="53"/>
      <c r="M173" s="1"/>
    </row>
    <row r="174" spans="1:13" customFormat="1" ht="28.8">
      <c r="A174" s="25">
        <v>159</v>
      </c>
      <c r="B174" s="67" t="s">
        <v>93</v>
      </c>
      <c r="C174" s="97" t="s">
        <v>35</v>
      </c>
      <c r="D174" s="100"/>
      <c r="E174" s="106">
        <v>12</v>
      </c>
      <c r="F174" s="25" t="s">
        <v>10</v>
      </c>
      <c r="G174" s="79" t="s">
        <v>161</v>
      </c>
      <c r="H174" s="53"/>
      <c r="I174" s="53"/>
      <c r="J174" s="53"/>
      <c r="K174" s="53"/>
      <c r="L174" s="53"/>
      <c r="M174" s="1"/>
    </row>
    <row r="175" spans="1:13" customFormat="1" ht="28.8">
      <c r="A175" s="25">
        <v>160</v>
      </c>
      <c r="B175" s="67" t="s">
        <v>150</v>
      </c>
      <c r="C175" s="97" t="s">
        <v>35</v>
      </c>
      <c r="D175" s="100"/>
      <c r="E175" s="106">
        <v>24</v>
      </c>
      <c r="F175" s="25" t="s">
        <v>10</v>
      </c>
      <c r="G175" s="79" t="s">
        <v>161</v>
      </c>
      <c r="H175" s="53"/>
      <c r="I175" s="53"/>
      <c r="J175" s="53"/>
      <c r="K175" s="53"/>
      <c r="L175" s="53"/>
      <c r="M175" s="1"/>
    </row>
    <row r="176" spans="1:13" customFormat="1" ht="28.8">
      <c r="A176" s="25">
        <v>161</v>
      </c>
      <c r="B176" s="67" t="s">
        <v>151</v>
      </c>
      <c r="C176" s="97" t="s">
        <v>35</v>
      </c>
      <c r="D176" s="100"/>
      <c r="E176" s="106">
        <v>12</v>
      </c>
      <c r="F176" s="25" t="s">
        <v>10</v>
      </c>
      <c r="G176" s="79" t="s">
        <v>161</v>
      </c>
      <c r="H176" s="53"/>
      <c r="I176" s="53"/>
      <c r="J176" s="53"/>
      <c r="K176" s="53"/>
      <c r="L176" s="53"/>
      <c r="M176" s="1"/>
    </row>
    <row r="177" spans="1:14" customFormat="1" ht="28.8">
      <c r="A177" s="25">
        <v>162</v>
      </c>
      <c r="B177" s="67" t="s">
        <v>152</v>
      </c>
      <c r="C177" s="97" t="s">
        <v>35</v>
      </c>
      <c r="D177" s="100"/>
      <c r="E177" s="106">
        <v>12</v>
      </c>
      <c r="F177" s="25" t="s">
        <v>10</v>
      </c>
      <c r="G177" s="79" t="s">
        <v>161</v>
      </c>
      <c r="H177" s="53"/>
      <c r="I177" s="53"/>
      <c r="J177" s="53"/>
      <c r="K177" s="53"/>
      <c r="L177" s="53"/>
      <c r="M177" s="1"/>
    </row>
    <row r="178" spans="1:14" customFormat="1" ht="28.8">
      <c r="A178" s="25">
        <v>163</v>
      </c>
      <c r="B178" s="67" t="s">
        <v>153</v>
      </c>
      <c r="C178" s="97" t="s">
        <v>35</v>
      </c>
      <c r="D178" s="100"/>
      <c r="E178" s="106">
        <v>12</v>
      </c>
      <c r="F178" s="25" t="s">
        <v>10</v>
      </c>
      <c r="G178" s="79" t="s">
        <v>161</v>
      </c>
      <c r="H178" s="53"/>
      <c r="I178" s="53"/>
      <c r="J178" s="53"/>
      <c r="K178" s="53"/>
      <c r="L178" s="53"/>
      <c r="M178" s="1"/>
    </row>
    <row r="179" spans="1:14" customFormat="1" ht="28.8">
      <c r="A179" s="25">
        <v>164</v>
      </c>
      <c r="B179" s="68" t="s">
        <v>195</v>
      </c>
      <c r="C179" s="107" t="s">
        <v>94</v>
      </c>
      <c r="D179" s="121">
        <f>E185</f>
        <v>97</v>
      </c>
      <c r="E179" s="114"/>
      <c r="F179" s="25" t="s">
        <v>10</v>
      </c>
      <c r="G179" s="79" t="s">
        <v>161</v>
      </c>
      <c r="H179" s="53"/>
      <c r="I179" s="53"/>
      <c r="J179" s="53"/>
      <c r="K179" s="53"/>
      <c r="L179" s="53"/>
      <c r="M179" s="1"/>
    </row>
    <row r="180" spans="1:14" customFormat="1" ht="28.8">
      <c r="A180" s="25">
        <v>165</v>
      </c>
      <c r="B180" s="68" t="s">
        <v>201</v>
      </c>
      <c r="C180" s="107" t="s">
        <v>9</v>
      </c>
      <c r="D180" s="125">
        <f>0.432*D179</f>
        <v>41.903999999999996</v>
      </c>
      <c r="E180" s="114"/>
      <c r="F180" s="25" t="s">
        <v>10</v>
      </c>
      <c r="G180" s="79" t="s">
        <v>161</v>
      </c>
      <c r="H180" s="53"/>
      <c r="I180" s="53"/>
      <c r="J180" s="53"/>
      <c r="K180" s="53"/>
      <c r="L180" s="53"/>
      <c r="M180" s="1"/>
    </row>
    <row r="181" spans="1:14" customFormat="1" ht="28.8">
      <c r="A181" s="25">
        <v>166</v>
      </c>
      <c r="B181" s="68" t="s">
        <v>209</v>
      </c>
      <c r="C181" s="107" t="s">
        <v>9</v>
      </c>
      <c r="D181" s="125">
        <f>0.027*D179</f>
        <v>2.6189999999999998</v>
      </c>
      <c r="E181" s="114"/>
      <c r="F181" s="25" t="s">
        <v>10</v>
      </c>
      <c r="G181" s="79" t="s">
        <v>161</v>
      </c>
      <c r="H181" s="53"/>
      <c r="I181" s="53"/>
      <c r="J181" s="53"/>
      <c r="K181" s="53"/>
      <c r="L181" s="53"/>
      <c r="M181" s="1"/>
    </row>
    <row r="182" spans="1:14" customFormat="1" ht="28.8">
      <c r="A182" s="25">
        <v>167</v>
      </c>
      <c r="B182" s="67" t="s">
        <v>110</v>
      </c>
      <c r="C182" s="97" t="s">
        <v>9</v>
      </c>
      <c r="D182" s="108"/>
      <c r="E182" s="101">
        <v>2</v>
      </c>
      <c r="F182" s="25" t="s">
        <v>10</v>
      </c>
      <c r="G182" s="79" t="s">
        <v>161</v>
      </c>
      <c r="H182" s="53"/>
      <c r="I182" s="53"/>
      <c r="J182" s="53"/>
      <c r="K182" s="53"/>
      <c r="L182" s="53"/>
      <c r="M182" s="1"/>
    </row>
    <row r="183" spans="1:14" customFormat="1" ht="28.8">
      <c r="A183" s="25">
        <v>168</v>
      </c>
      <c r="B183" s="67" t="s">
        <v>115</v>
      </c>
      <c r="C183" s="97" t="s">
        <v>9</v>
      </c>
      <c r="D183" s="100"/>
      <c r="E183" s="101">
        <v>38</v>
      </c>
      <c r="F183" s="25" t="s">
        <v>10</v>
      </c>
      <c r="G183" s="79" t="s">
        <v>161</v>
      </c>
      <c r="H183" s="53"/>
      <c r="I183" s="53"/>
      <c r="J183" s="53"/>
      <c r="K183" s="53"/>
      <c r="L183" s="53"/>
      <c r="M183" s="1"/>
    </row>
    <row r="184" spans="1:14" customFormat="1" ht="28.8">
      <c r="A184" s="25">
        <v>169</v>
      </c>
      <c r="B184" s="67" t="s">
        <v>116</v>
      </c>
      <c r="C184" s="97" t="s">
        <v>35</v>
      </c>
      <c r="D184" s="98"/>
      <c r="E184" s="109">
        <v>97</v>
      </c>
      <c r="F184" s="25" t="s">
        <v>10</v>
      </c>
      <c r="G184" s="79" t="s">
        <v>161</v>
      </c>
      <c r="H184" s="53"/>
      <c r="I184" s="53"/>
      <c r="J184" s="53"/>
      <c r="K184" s="53"/>
      <c r="L184" s="53"/>
      <c r="M184" s="1"/>
    </row>
    <row r="185" spans="1:14" customFormat="1" ht="28.8">
      <c r="A185" s="25">
        <v>170</v>
      </c>
      <c r="B185" s="67" t="s">
        <v>117</v>
      </c>
      <c r="C185" s="97" t="s">
        <v>35</v>
      </c>
      <c r="D185" s="98"/>
      <c r="E185" s="109">
        <v>97</v>
      </c>
      <c r="F185" s="25" t="s">
        <v>10</v>
      </c>
      <c r="G185" s="79" t="s">
        <v>161</v>
      </c>
      <c r="H185" s="53"/>
      <c r="I185" s="53"/>
      <c r="J185" s="53"/>
      <c r="K185" s="53"/>
      <c r="L185" s="53"/>
      <c r="M185" s="1"/>
    </row>
    <row r="186" spans="1:14" customFormat="1" ht="28.8">
      <c r="A186" s="25">
        <v>171</v>
      </c>
      <c r="B186" s="67" t="s">
        <v>217</v>
      </c>
      <c r="C186" s="97" t="s">
        <v>35</v>
      </c>
      <c r="D186" s="98"/>
      <c r="E186" s="109">
        <v>104</v>
      </c>
      <c r="F186" s="25" t="s">
        <v>10</v>
      </c>
      <c r="G186" s="79" t="s">
        <v>161</v>
      </c>
      <c r="H186" s="53"/>
      <c r="I186" s="53"/>
      <c r="J186" s="53"/>
      <c r="K186" s="53"/>
      <c r="L186" s="53"/>
      <c r="M186" s="1"/>
    </row>
    <row r="187" spans="1:14" customFormat="1" ht="28.8">
      <c r="A187" s="25">
        <v>172</v>
      </c>
      <c r="B187" s="67" t="s">
        <v>118</v>
      </c>
      <c r="C187" s="97" t="s">
        <v>35</v>
      </c>
      <c r="D187" s="98"/>
      <c r="E187" s="109">
        <v>95</v>
      </c>
      <c r="F187" s="25" t="s">
        <v>10</v>
      </c>
      <c r="G187" s="79" t="s">
        <v>161</v>
      </c>
      <c r="H187" s="53"/>
      <c r="I187" s="53"/>
      <c r="J187" s="53"/>
      <c r="K187" s="53"/>
      <c r="L187" s="53"/>
      <c r="M187" s="1"/>
    </row>
    <row r="188" spans="1:14" customFormat="1" ht="28.8">
      <c r="A188" s="25">
        <v>173</v>
      </c>
      <c r="B188" s="67" t="s">
        <v>148</v>
      </c>
      <c r="C188" s="97" t="s">
        <v>35</v>
      </c>
      <c r="D188" s="98"/>
      <c r="E188" s="109">
        <v>2</v>
      </c>
      <c r="F188" s="25" t="s">
        <v>10</v>
      </c>
      <c r="G188" s="79" t="s">
        <v>161</v>
      </c>
      <c r="H188" s="53"/>
      <c r="I188" s="53"/>
      <c r="J188" s="53"/>
      <c r="K188" s="53"/>
      <c r="L188" s="53"/>
      <c r="M188" s="1"/>
    </row>
    <row r="189" spans="1:14" customFormat="1" ht="28.8">
      <c r="A189" s="25">
        <v>174</v>
      </c>
      <c r="B189" s="68" t="s">
        <v>196</v>
      </c>
      <c r="C189" s="107" t="s">
        <v>94</v>
      </c>
      <c r="D189" s="124">
        <v>103</v>
      </c>
      <c r="E189" s="108"/>
      <c r="F189" s="25" t="s">
        <v>10</v>
      </c>
      <c r="G189" s="79" t="s">
        <v>161</v>
      </c>
      <c r="H189" s="53"/>
      <c r="I189" s="53"/>
      <c r="J189" s="53"/>
      <c r="K189" s="53"/>
      <c r="L189" s="53"/>
      <c r="M189" s="1"/>
    </row>
    <row r="190" spans="1:14" customFormat="1" ht="28.8">
      <c r="A190" s="25">
        <v>175</v>
      </c>
      <c r="B190" s="68" t="s">
        <v>210</v>
      </c>
      <c r="C190" s="107" t="s">
        <v>94</v>
      </c>
      <c r="D190" s="124">
        <f>29+42</f>
        <v>71</v>
      </c>
      <c r="E190" s="108"/>
      <c r="F190" s="25" t="s">
        <v>10</v>
      </c>
      <c r="G190" s="79" t="s">
        <v>161</v>
      </c>
      <c r="H190" s="53"/>
      <c r="I190" s="53"/>
      <c r="J190" s="53"/>
      <c r="K190" s="53"/>
      <c r="L190" s="53"/>
      <c r="M190" s="1"/>
    </row>
    <row r="191" spans="1:14" customFormat="1" ht="34.200000000000003" customHeight="1">
      <c r="A191" s="25">
        <v>176</v>
      </c>
      <c r="B191" s="67" t="s">
        <v>119</v>
      </c>
      <c r="C191" s="97" t="s">
        <v>35</v>
      </c>
      <c r="D191" s="108"/>
      <c r="E191" s="126">
        <f>103+71</f>
        <v>174</v>
      </c>
      <c r="F191" s="25" t="s">
        <v>10</v>
      </c>
      <c r="G191" s="79" t="s">
        <v>161</v>
      </c>
      <c r="H191" s="53"/>
      <c r="I191" s="53"/>
      <c r="J191" s="53"/>
      <c r="K191" s="53"/>
      <c r="L191" s="53"/>
      <c r="M191" s="128" t="s">
        <v>212</v>
      </c>
      <c r="N191" s="129">
        <f>103+104</f>
        <v>207</v>
      </c>
    </row>
    <row r="192" spans="1:14" customFormat="1" ht="28.8">
      <c r="A192" s="25">
        <v>177</v>
      </c>
      <c r="B192" s="68" t="s">
        <v>106</v>
      </c>
      <c r="C192" s="107" t="s">
        <v>96</v>
      </c>
      <c r="D192" s="124">
        <f>D189+D190</f>
        <v>174</v>
      </c>
      <c r="E192" s="115"/>
      <c r="F192" s="25" t="s">
        <v>10</v>
      </c>
      <c r="G192" s="79" t="s">
        <v>161</v>
      </c>
      <c r="H192" s="53"/>
      <c r="I192" s="53"/>
      <c r="J192" s="53"/>
      <c r="K192" s="53"/>
      <c r="L192" s="53"/>
      <c r="M192" s="1"/>
    </row>
    <row r="193" spans="1:13" customFormat="1" ht="28.8">
      <c r="A193" s="25">
        <v>178</v>
      </c>
      <c r="B193" s="67" t="s">
        <v>120</v>
      </c>
      <c r="C193" s="97" t="s">
        <v>94</v>
      </c>
      <c r="D193" s="98"/>
      <c r="E193" s="109">
        <v>97</v>
      </c>
      <c r="F193" s="25" t="s">
        <v>10</v>
      </c>
      <c r="G193" s="79" t="s">
        <v>161</v>
      </c>
      <c r="H193" s="53"/>
      <c r="I193" s="53"/>
      <c r="J193" s="53"/>
      <c r="K193" s="53"/>
      <c r="L193" s="53"/>
      <c r="M193" s="1"/>
    </row>
    <row r="194" spans="1:13" customFormat="1" ht="28.8">
      <c r="A194" s="25">
        <v>179</v>
      </c>
      <c r="B194" s="67" t="s">
        <v>121</v>
      </c>
      <c r="C194" s="97" t="s">
        <v>35</v>
      </c>
      <c r="D194" s="108"/>
      <c r="E194" s="109">
        <v>97</v>
      </c>
      <c r="F194" s="25" t="s">
        <v>10</v>
      </c>
      <c r="G194" s="79" t="s">
        <v>161</v>
      </c>
      <c r="H194" s="53"/>
      <c r="I194" s="53"/>
      <c r="J194" s="53"/>
      <c r="K194" s="53"/>
      <c r="L194" s="53"/>
      <c r="M194" s="1"/>
    </row>
    <row r="195" spans="1:13" customFormat="1" ht="28.8">
      <c r="A195" s="25">
        <v>180</v>
      </c>
      <c r="B195" s="67" t="s">
        <v>89</v>
      </c>
      <c r="C195" s="97" t="s">
        <v>35</v>
      </c>
      <c r="D195" s="108"/>
      <c r="E195" s="109">
        <v>97</v>
      </c>
      <c r="F195" s="25" t="s">
        <v>10</v>
      </c>
      <c r="G195" s="79" t="s">
        <v>161</v>
      </c>
      <c r="H195" s="53"/>
      <c r="I195" s="53"/>
      <c r="J195" s="53"/>
      <c r="K195" s="53"/>
      <c r="L195" s="53"/>
      <c r="M195" s="1"/>
    </row>
    <row r="196" spans="1:13" customFormat="1" ht="28.8">
      <c r="A196" s="25">
        <v>181</v>
      </c>
      <c r="B196" s="67" t="s">
        <v>149</v>
      </c>
      <c r="C196" s="97" t="s">
        <v>33</v>
      </c>
      <c r="D196" s="98"/>
      <c r="E196" s="110">
        <v>1030</v>
      </c>
      <c r="F196" s="25" t="s">
        <v>10</v>
      </c>
      <c r="G196" s="79" t="s">
        <v>161</v>
      </c>
      <c r="H196" s="53"/>
      <c r="I196" s="53"/>
      <c r="J196" s="53"/>
      <c r="K196" s="53"/>
      <c r="L196" s="53"/>
      <c r="M196" s="1"/>
    </row>
    <row r="197" spans="1:13" customFormat="1" ht="28.8">
      <c r="A197" s="25">
        <v>182</v>
      </c>
      <c r="B197" s="67" t="s">
        <v>123</v>
      </c>
      <c r="C197" s="97" t="s">
        <v>35</v>
      </c>
      <c r="D197" s="100"/>
      <c r="E197" s="106">
        <v>97</v>
      </c>
      <c r="F197" s="25" t="s">
        <v>10</v>
      </c>
      <c r="G197" s="79" t="s">
        <v>161</v>
      </c>
      <c r="H197" s="53"/>
      <c r="I197" s="53"/>
      <c r="J197" s="53"/>
      <c r="K197" s="53"/>
      <c r="L197" s="53"/>
      <c r="M197" s="1"/>
    </row>
    <row r="198" spans="1:13" customFormat="1" ht="28.8">
      <c r="A198" s="25">
        <v>183</v>
      </c>
      <c r="B198" s="68" t="s">
        <v>211</v>
      </c>
      <c r="C198" s="107" t="s">
        <v>96</v>
      </c>
      <c r="D198" s="123">
        <f>D179</f>
        <v>97</v>
      </c>
      <c r="E198" s="113"/>
      <c r="F198" s="25" t="s">
        <v>10</v>
      </c>
      <c r="G198" s="79" t="s">
        <v>161</v>
      </c>
      <c r="H198" s="53"/>
      <c r="I198" s="53"/>
      <c r="J198" s="53"/>
      <c r="K198" s="53"/>
      <c r="L198" s="53"/>
      <c r="M198" s="1"/>
    </row>
    <row r="199" spans="1:13" customFormat="1" ht="28.8">
      <c r="A199" s="25">
        <v>184</v>
      </c>
      <c r="B199" s="67" t="s">
        <v>91</v>
      </c>
      <c r="C199" s="97" t="s">
        <v>33</v>
      </c>
      <c r="D199" s="111"/>
      <c r="E199" s="101">
        <v>146</v>
      </c>
      <c r="F199" s="25" t="s">
        <v>10</v>
      </c>
      <c r="G199" s="79" t="s">
        <v>161</v>
      </c>
      <c r="H199" s="53"/>
      <c r="I199" s="53"/>
      <c r="J199" s="53"/>
      <c r="K199" s="53"/>
      <c r="L199" s="53"/>
      <c r="M199" s="1"/>
    </row>
    <row r="200" spans="1:13" customFormat="1" ht="28.8">
      <c r="A200" s="25">
        <v>185</v>
      </c>
      <c r="B200" s="67" t="s">
        <v>122</v>
      </c>
      <c r="C200" s="97" t="s">
        <v>21</v>
      </c>
      <c r="D200" s="100"/>
      <c r="E200" s="101">
        <v>146</v>
      </c>
      <c r="F200" s="25" t="s">
        <v>10</v>
      </c>
      <c r="G200" s="79" t="s">
        <v>161</v>
      </c>
      <c r="H200" s="53"/>
      <c r="I200" s="53"/>
      <c r="J200" s="53"/>
      <c r="K200" s="53"/>
      <c r="L200" s="53"/>
      <c r="M200" s="1"/>
    </row>
    <row r="201" spans="1:13" customFormat="1" ht="28.8">
      <c r="A201" s="25">
        <v>186</v>
      </c>
      <c r="B201" s="67" t="s">
        <v>124</v>
      </c>
      <c r="C201" s="97" t="s">
        <v>21</v>
      </c>
      <c r="D201" s="100"/>
      <c r="E201" s="101">
        <v>97</v>
      </c>
      <c r="F201" s="25" t="s">
        <v>10</v>
      </c>
      <c r="G201" s="79" t="s">
        <v>161</v>
      </c>
      <c r="H201" s="53"/>
      <c r="I201" s="53"/>
      <c r="J201" s="53"/>
      <c r="K201" s="53"/>
      <c r="L201" s="53"/>
      <c r="M201" s="1"/>
    </row>
    <row r="202" spans="1:13" customFormat="1" ht="28.8">
      <c r="A202" s="25">
        <v>187</v>
      </c>
      <c r="B202" s="67" t="s">
        <v>125</v>
      </c>
      <c r="C202" s="97" t="s">
        <v>33</v>
      </c>
      <c r="D202" s="100"/>
      <c r="E202" s="101">
        <v>97</v>
      </c>
      <c r="F202" s="25" t="s">
        <v>10</v>
      </c>
      <c r="G202" s="79" t="s">
        <v>161</v>
      </c>
      <c r="H202" s="53"/>
      <c r="I202" s="53"/>
      <c r="J202" s="53"/>
      <c r="K202" s="53"/>
      <c r="L202" s="53"/>
      <c r="M202" s="1"/>
    </row>
    <row r="203" spans="1:13" customFormat="1" ht="28.8">
      <c r="A203" s="25">
        <v>188</v>
      </c>
      <c r="B203" s="67" t="s">
        <v>107</v>
      </c>
      <c r="C203" s="97" t="s">
        <v>94</v>
      </c>
      <c r="D203" s="100"/>
      <c r="E203" s="106">
        <f>D198</f>
        <v>97</v>
      </c>
      <c r="F203" s="25" t="s">
        <v>10</v>
      </c>
      <c r="G203" s="79" t="s">
        <v>161</v>
      </c>
      <c r="H203" s="53"/>
      <c r="I203" s="53"/>
      <c r="J203" s="53"/>
      <c r="K203" s="53"/>
      <c r="L203" s="53"/>
      <c r="M203" s="1"/>
    </row>
    <row r="204" spans="1:13" customFormat="1" ht="28.8">
      <c r="A204" s="25">
        <v>189</v>
      </c>
      <c r="B204" s="67" t="s">
        <v>108</v>
      </c>
      <c r="C204" s="97" t="s">
        <v>22</v>
      </c>
      <c r="D204" s="100"/>
      <c r="E204" s="101">
        <v>9</v>
      </c>
      <c r="F204" s="25" t="s">
        <v>10</v>
      </c>
      <c r="G204" s="79" t="s">
        <v>161</v>
      </c>
      <c r="H204" s="53"/>
      <c r="I204" s="53"/>
      <c r="J204" s="53"/>
      <c r="K204" s="53"/>
      <c r="L204" s="53"/>
      <c r="M204" s="1"/>
    </row>
    <row r="205" spans="1:13" customFormat="1" ht="28.8">
      <c r="A205" s="25">
        <v>190</v>
      </c>
      <c r="B205" s="68" t="s">
        <v>181</v>
      </c>
      <c r="C205" s="107" t="s">
        <v>35</v>
      </c>
      <c r="D205" s="107">
        <v>1</v>
      </c>
      <c r="E205" s="112"/>
      <c r="F205" s="25" t="s">
        <v>10</v>
      </c>
      <c r="G205" s="79" t="s">
        <v>161</v>
      </c>
      <c r="H205" s="53"/>
      <c r="I205" s="53"/>
      <c r="J205" s="53"/>
      <c r="K205" s="53"/>
      <c r="L205" s="53"/>
      <c r="M205" s="1"/>
    </row>
    <row r="206" spans="1:13" customFormat="1" ht="28.8">
      <c r="A206" s="25">
        <v>191</v>
      </c>
      <c r="B206" s="67" t="s">
        <v>165</v>
      </c>
      <c r="C206" s="97" t="s">
        <v>35</v>
      </c>
      <c r="D206" s="98"/>
      <c r="E206" s="109">
        <v>1</v>
      </c>
      <c r="F206" s="25" t="s">
        <v>10</v>
      </c>
      <c r="G206" s="79" t="s">
        <v>161</v>
      </c>
      <c r="H206" s="53"/>
      <c r="I206" s="53"/>
      <c r="J206" s="53"/>
      <c r="K206" s="53"/>
      <c r="L206" s="53"/>
      <c r="M206" s="1"/>
    </row>
    <row r="207" spans="1:13" customFormat="1" ht="28.8">
      <c r="A207" s="25">
        <v>192</v>
      </c>
      <c r="B207" s="67" t="s">
        <v>166</v>
      </c>
      <c r="C207" s="97" t="s">
        <v>35</v>
      </c>
      <c r="D207" s="98"/>
      <c r="E207" s="109">
        <v>1</v>
      </c>
      <c r="F207" s="25" t="s">
        <v>10</v>
      </c>
      <c r="G207" s="79" t="s">
        <v>161</v>
      </c>
      <c r="H207" s="53"/>
      <c r="I207" s="53"/>
      <c r="J207" s="53"/>
      <c r="K207" s="53"/>
      <c r="L207" s="53"/>
      <c r="M207" s="1"/>
    </row>
    <row r="208" spans="1:13" customFormat="1" ht="28.8">
      <c r="A208" s="25">
        <v>193</v>
      </c>
      <c r="B208" s="67" t="s">
        <v>167</v>
      </c>
      <c r="C208" s="97" t="s">
        <v>35</v>
      </c>
      <c r="D208" s="98"/>
      <c r="E208" s="109">
        <v>1</v>
      </c>
      <c r="F208" s="25" t="s">
        <v>10</v>
      </c>
      <c r="G208" s="79" t="s">
        <v>161</v>
      </c>
      <c r="H208" s="53"/>
      <c r="I208" s="53"/>
      <c r="J208" s="53"/>
      <c r="K208" s="53"/>
      <c r="L208" s="53"/>
      <c r="M208" s="1"/>
    </row>
    <row r="209" spans="1:13" customFormat="1" ht="28.8">
      <c r="A209" s="25">
        <v>194</v>
      </c>
      <c r="B209" s="67" t="s">
        <v>168</v>
      </c>
      <c r="C209" s="97" t="s">
        <v>35</v>
      </c>
      <c r="D209" s="98"/>
      <c r="E209" s="109">
        <v>1</v>
      </c>
      <c r="F209" s="25" t="s">
        <v>10</v>
      </c>
      <c r="G209" s="79" t="s">
        <v>161</v>
      </c>
      <c r="H209" s="53"/>
      <c r="I209" s="53"/>
      <c r="J209" s="53"/>
      <c r="K209" s="53"/>
      <c r="L209" s="53"/>
      <c r="M209" s="1"/>
    </row>
    <row r="210" spans="1:13" customFormat="1" ht="28.8">
      <c r="A210" s="25">
        <v>195</v>
      </c>
      <c r="B210" s="67" t="s">
        <v>169</v>
      </c>
      <c r="C210" s="97" t="s">
        <v>35</v>
      </c>
      <c r="D210" s="98"/>
      <c r="E210" s="109">
        <v>1</v>
      </c>
      <c r="F210" s="25" t="s">
        <v>10</v>
      </c>
      <c r="G210" s="79" t="s">
        <v>161</v>
      </c>
      <c r="H210" s="53"/>
      <c r="I210" s="53"/>
      <c r="J210" s="53"/>
      <c r="K210" s="53"/>
      <c r="L210" s="53"/>
      <c r="M210" s="1"/>
    </row>
    <row r="211" spans="1:13" customFormat="1" ht="28.8">
      <c r="A211" s="25">
        <v>196</v>
      </c>
      <c r="B211" s="67" t="s">
        <v>170</v>
      </c>
      <c r="C211" s="97" t="s">
        <v>35</v>
      </c>
      <c r="D211" s="98"/>
      <c r="E211" s="109">
        <v>1</v>
      </c>
      <c r="F211" s="25" t="s">
        <v>10</v>
      </c>
      <c r="G211" s="79" t="s">
        <v>161</v>
      </c>
      <c r="H211" s="53"/>
      <c r="I211" s="53"/>
      <c r="J211" s="53"/>
      <c r="K211" s="53"/>
      <c r="L211" s="53"/>
      <c r="M211" s="1"/>
    </row>
    <row r="212" spans="1:13" customFormat="1" ht="28.8">
      <c r="A212" s="25">
        <v>197</v>
      </c>
      <c r="B212" s="67" t="s">
        <v>222</v>
      </c>
      <c r="C212" s="97" t="s">
        <v>35</v>
      </c>
      <c r="D212" s="98"/>
      <c r="E212" s="109">
        <v>1</v>
      </c>
      <c r="F212" s="25" t="s">
        <v>10</v>
      </c>
      <c r="G212" s="79" t="s">
        <v>161</v>
      </c>
      <c r="H212" s="53"/>
      <c r="I212" s="53"/>
      <c r="J212" s="53"/>
      <c r="K212" s="53"/>
      <c r="L212" s="53"/>
      <c r="M212" s="1"/>
    </row>
    <row r="213" spans="1:13" customFormat="1" ht="28.8">
      <c r="A213" s="25">
        <v>198</v>
      </c>
      <c r="B213" s="67" t="s">
        <v>221</v>
      </c>
      <c r="C213" s="97" t="s">
        <v>35</v>
      </c>
      <c r="D213" s="98"/>
      <c r="E213" s="109">
        <v>1</v>
      </c>
      <c r="F213" s="25" t="s">
        <v>10</v>
      </c>
      <c r="G213" s="79" t="s">
        <v>161</v>
      </c>
      <c r="H213" s="53"/>
      <c r="I213" s="53"/>
      <c r="J213" s="53"/>
      <c r="K213" s="53"/>
      <c r="L213" s="53"/>
      <c r="M213" s="1"/>
    </row>
    <row r="214" spans="1:13" customFormat="1" ht="28.8">
      <c r="A214" s="25">
        <v>199</v>
      </c>
      <c r="B214" s="67" t="s">
        <v>218</v>
      </c>
      <c r="C214" s="97" t="s">
        <v>35</v>
      </c>
      <c r="D214" s="98"/>
      <c r="E214" s="109">
        <v>1</v>
      </c>
      <c r="F214" s="25" t="s">
        <v>10</v>
      </c>
      <c r="G214" s="79" t="s">
        <v>161</v>
      </c>
      <c r="H214" s="53"/>
      <c r="I214" s="53"/>
      <c r="J214" s="53"/>
      <c r="K214" s="53"/>
      <c r="L214" s="53"/>
      <c r="M214" s="1"/>
    </row>
    <row r="215" spans="1:13" customFormat="1" ht="28.8">
      <c r="A215" s="25">
        <v>200</v>
      </c>
      <c r="B215" s="67" t="s">
        <v>219</v>
      </c>
      <c r="C215" s="97" t="s">
        <v>35</v>
      </c>
      <c r="D215" s="98"/>
      <c r="E215" s="109">
        <v>2</v>
      </c>
      <c r="F215" s="25" t="s">
        <v>10</v>
      </c>
      <c r="G215" s="79" t="s">
        <v>161</v>
      </c>
      <c r="H215" s="53"/>
      <c r="I215" s="53"/>
      <c r="J215" s="53"/>
      <c r="K215" s="53"/>
      <c r="L215" s="53"/>
      <c r="M215" s="1"/>
    </row>
    <row r="216" spans="1:13" customFormat="1" ht="28.8">
      <c r="A216" s="25">
        <v>201</v>
      </c>
      <c r="B216" s="67" t="s">
        <v>220</v>
      </c>
      <c r="C216" s="97" t="s">
        <v>35</v>
      </c>
      <c r="D216" s="98"/>
      <c r="E216" s="109">
        <v>2</v>
      </c>
      <c r="F216" s="25" t="s">
        <v>10</v>
      </c>
      <c r="G216" s="79" t="s">
        <v>161</v>
      </c>
      <c r="H216" s="53"/>
      <c r="I216" s="53"/>
      <c r="J216" s="53"/>
      <c r="K216" s="53"/>
      <c r="L216" s="53"/>
      <c r="M216" s="1"/>
    </row>
    <row r="217" spans="1:13" customFormat="1" ht="28.8">
      <c r="A217" s="25">
        <v>202</v>
      </c>
      <c r="B217" s="67" t="s">
        <v>171</v>
      </c>
      <c r="C217" s="97" t="s">
        <v>35</v>
      </c>
      <c r="D217" s="98"/>
      <c r="E217" s="109">
        <v>1</v>
      </c>
      <c r="F217" s="25" t="s">
        <v>10</v>
      </c>
      <c r="G217" s="79" t="s">
        <v>161</v>
      </c>
      <c r="H217" s="53"/>
      <c r="I217" s="53"/>
      <c r="J217" s="53"/>
      <c r="K217" s="53"/>
      <c r="L217" s="53"/>
      <c r="M217" s="1"/>
    </row>
    <row r="218" spans="1:13" customFormat="1" ht="28.8">
      <c r="A218" s="25">
        <v>203</v>
      </c>
      <c r="B218" s="67" t="s">
        <v>172</v>
      </c>
      <c r="C218" s="97" t="s">
        <v>35</v>
      </c>
      <c r="D218" s="98"/>
      <c r="E218" s="109">
        <v>3</v>
      </c>
      <c r="F218" s="25" t="s">
        <v>10</v>
      </c>
      <c r="G218" s="79" t="s">
        <v>161</v>
      </c>
      <c r="H218" s="53"/>
      <c r="I218" s="53"/>
      <c r="J218" s="53"/>
      <c r="K218" s="53"/>
      <c r="L218" s="53"/>
      <c r="M218" s="1"/>
    </row>
    <row r="219" spans="1:13" customFormat="1" ht="28.8">
      <c r="A219" s="25">
        <v>204</v>
      </c>
      <c r="B219" s="67" t="s">
        <v>173</v>
      </c>
      <c r="C219" s="97" t="s">
        <v>35</v>
      </c>
      <c r="D219" s="98"/>
      <c r="E219" s="109">
        <v>4</v>
      </c>
      <c r="F219" s="25" t="s">
        <v>10</v>
      </c>
      <c r="G219" s="79" t="s">
        <v>161</v>
      </c>
      <c r="H219" s="53"/>
      <c r="I219" s="53"/>
      <c r="J219" s="53"/>
      <c r="K219" s="53"/>
      <c r="L219" s="53"/>
      <c r="M219" s="1"/>
    </row>
    <row r="220" spans="1:13" customFormat="1" ht="28.8">
      <c r="A220" s="25">
        <v>205</v>
      </c>
      <c r="B220" s="67" t="s">
        <v>174</v>
      </c>
      <c r="C220" s="97" t="s">
        <v>35</v>
      </c>
      <c r="D220" s="98"/>
      <c r="E220" s="109">
        <v>4</v>
      </c>
      <c r="F220" s="25" t="s">
        <v>10</v>
      </c>
      <c r="G220" s="79" t="s">
        <v>161</v>
      </c>
      <c r="H220" s="53"/>
      <c r="I220" s="53"/>
      <c r="J220" s="53"/>
      <c r="K220" s="53"/>
      <c r="L220" s="53"/>
      <c r="M220" s="1"/>
    </row>
    <row r="221" spans="1:13" customFormat="1" ht="28.8">
      <c r="A221" s="25">
        <v>206</v>
      </c>
      <c r="B221" s="67" t="s">
        <v>175</v>
      </c>
      <c r="C221" s="97" t="s">
        <v>33</v>
      </c>
      <c r="D221" s="98"/>
      <c r="E221" s="110">
        <v>6</v>
      </c>
      <c r="F221" s="25" t="s">
        <v>10</v>
      </c>
      <c r="G221" s="79" t="s">
        <v>161</v>
      </c>
      <c r="H221" s="53"/>
      <c r="I221" s="53"/>
      <c r="J221" s="53"/>
      <c r="K221" s="53"/>
      <c r="L221" s="53"/>
      <c r="M221" s="1"/>
    </row>
    <row r="222" spans="1:13" customFormat="1" ht="28.8">
      <c r="A222" s="25">
        <v>207</v>
      </c>
      <c r="B222" s="67" t="s">
        <v>223</v>
      </c>
      <c r="C222" s="97" t="s">
        <v>35</v>
      </c>
      <c r="D222" s="98"/>
      <c r="E222" s="109">
        <v>1</v>
      </c>
      <c r="F222" s="25" t="s">
        <v>10</v>
      </c>
      <c r="G222" s="79" t="s">
        <v>161</v>
      </c>
      <c r="H222" s="53"/>
      <c r="I222" s="53"/>
      <c r="J222" s="53"/>
      <c r="K222" s="53"/>
      <c r="L222" s="53"/>
      <c r="M222" s="1"/>
    </row>
    <row r="223" spans="1:13" customFormat="1" ht="28.8">
      <c r="A223" s="25">
        <v>208</v>
      </c>
      <c r="B223" s="67" t="s">
        <v>176</v>
      </c>
      <c r="C223" s="97" t="s">
        <v>35</v>
      </c>
      <c r="D223" s="98"/>
      <c r="E223" s="109">
        <v>3</v>
      </c>
      <c r="F223" s="25" t="s">
        <v>10</v>
      </c>
      <c r="G223" s="79" t="s">
        <v>161</v>
      </c>
      <c r="H223" s="53"/>
      <c r="I223" s="53"/>
      <c r="J223" s="53"/>
      <c r="K223" s="53"/>
      <c r="L223" s="53"/>
      <c r="M223" s="1"/>
    </row>
    <row r="224" spans="1:13" customFormat="1" ht="28.8">
      <c r="A224" s="25">
        <v>209</v>
      </c>
      <c r="B224" s="67" t="s">
        <v>177</v>
      </c>
      <c r="C224" s="97" t="s">
        <v>35</v>
      </c>
      <c r="D224" s="98"/>
      <c r="E224" s="109">
        <v>4</v>
      </c>
      <c r="F224" s="25" t="s">
        <v>10</v>
      </c>
      <c r="G224" s="79" t="s">
        <v>161</v>
      </c>
      <c r="H224" s="53"/>
      <c r="I224" s="53"/>
      <c r="J224" s="53"/>
      <c r="K224" s="53"/>
      <c r="L224" s="53"/>
      <c r="M224" s="1"/>
    </row>
    <row r="225" spans="1:16" customFormat="1" ht="28.8">
      <c r="A225" s="25">
        <v>210</v>
      </c>
      <c r="B225" s="67" t="s">
        <v>178</v>
      </c>
      <c r="C225" s="97" t="s">
        <v>35</v>
      </c>
      <c r="D225" s="98"/>
      <c r="E225" s="109">
        <v>1</v>
      </c>
      <c r="F225" s="25" t="s">
        <v>10</v>
      </c>
      <c r="G225" s="79" t="s">
        <v>161</v>
      </c>
      <c r="H225" s="53"/>
      <c r="I225" s="53"/>
      <c r="J225" s="53"/>
      <c r="K225" s="53"/>
      <c r="L225" s="53"/>
      <c r="M225" s="1"/>
    </row>
    <row r="226" spans="1:16" customFormat="1" ht="28.8">
      <c r="A226" s="25">
        <v>211</v>
      </c>
      <c r="B226" s="67" t="s">
        <v>179</v>
      </c>
      <c r="C226" s="97" t="s">
        <v>35</v>
      </c>
      <c r="D226" s="98"/>
      <c r="E226" s="109">
        <v>1</v>
      </c>
      <c r="F226" s="25" t="s">
        <v>10</v>
      </c>
      <c r="G226" s="79" t="s">
        <v>161</v>
      </c>
      <c r="H226" s="53"/>
      <c r="I226" s="53"/>
      <c r="J226" s="53"/>
      <c r="K226" s="53"/>
      <c r="L226" s="53"/>
      <c r="M226" s="1"/>
    </row>
    <row r="227" spans="1:16" customFormat="1" ht="28.8">
      <c r="A227" s="25">
        <v>212</v>
      </c>
      <c r="B227" s="67" t="s">
        <v>180</v>
      </c>
      <c r="C227" s="97" t="s">
        <v>35</v>
      </c>
      <c r="D227" s="98"/>
      <c r="E227" s="109">
        <v>1</v>
      </c>
      <c r="F227" s="25" t="s">
        <v>10</v>
      </c>
      <c r="G227" s="79" t="s">
        <v>161</v>
      </c>
      <c r="H227" s="53"/>
      <c r="I227" s="53"/>
      <c r="J227" s="53"/>
      <c r="K227" s="53"/>
      <c r="L227" s="53"/>
      <c r="M227" s="1"/>
    </row>
    <row r="228" spans="1:16" customFormat="1" ht="28.8">
      <c r="A228" s="25">
        <v>213</v>
      </c>
      <c r="B228" s="67" t="s">
        <v>154</v>
      </c>
      <c r="C228" s="97" t="s">
        <v>35</v>
      </c>
      <c r="D228" s="98"/>
      <c r="E228" s="109">
        <v>3</v>
      </c>
      <c r="F228" s="25" t="s">
        <v>10</v>
      </c>
      <c r="G228" s="79" t="s">
        <v>161</v>
      </c>
      <c r="H228" s="53"/>
      <c r="I228" s="53"/>
      <c r="J228" s="53"/>
      <c r="K228" s="53"/>
      <c r="L228" s="53"/>
      <c r="M228" s="1"/>
    </row>
    <row r="229" spans="1:16" customFormat="1" ht="28.8">
      <c r="A229" s="25">
        <v>214</v>
      </c>
      <c r="B229" s="127" t="s">
        <v>155</v>
      </c>
      <c r="C229" s="97" t="s">
        <v>35</v>
      </c>
      <c r="D229" s="98"/>
      <c r="E229" s="109">
        <v>1</v>
      </c>
      <c r="F229" s="25" t="s">
        <v>10</v>
      </c>
      <c r="G229" s="79" t="s">
        <v>161</v>
      </c>
      <c r="H229" s="53"/>
      <c r="I229" s="53"/>
      <c r="J229" s="53"/>
      <c r="K229" s="53"/>
      <c r="L229" s="53"/>
      <c r="M229" s="1"/>
    </row>
    <row r="230" spans="1:16" customFormat="1" ht="28.8">
      <c r="A230" s="25">
        <v>215</v>
      </c>
      <c r="B230" s="67" t="s">
        <v>156</v>
      </c>
      <c r="C230" s="97" t="s">
        <v>35</v>
      </c>
      <c r="D230" s="98"/>
      <c r="E230" s="109">
        <v>6</v>
      </c>
      <c r="F230" s="25" t="s">
        <v>10</v>
      </c>
      <c r="G230" s="79" t="s">
        <v>161</v>
      </c>
      <c r="H230" s="53"/>
      <c r="I230" s="53"/>
      <c r="J230" s="53"/>
      <c r="K230" s="53"/>
      <c r="L230" s="53"/>
      <c r="M230" s="1"/>
    </row>
    <row r="231" spans="1:16" customFormat="1" ht="28.8">
      <c r="A231" s="25">
        <v>216</v>
      </c>
      <c r="B231" s="67" t="s">
        <v>157</v>
      </c>
      <c r="C231" s="97" t="s">
        <v>33</v>
      </c>
      <c r="D231" s="98"/>
      <c r="E231" s="109">
        <v>9</v>
      </c>
      <c r="F231" s="25" t="s">
        <v>10</v>
      </c>
      <c r="G231" s="79" t="s">
        <v>161</v>
      </c>
      <c r="H231" s="53"/>
      <c r="I231" s="53"/>
      <c r="J231" s="53"/>
      <c r="K231" s="53"/>
      <c r="L231" s="53"/>
      <c r="M231" s="1"/>
    </row>
    <row r="232" spans="1:16" customFormat="1" ht="28.8">
      <c r="A232" s="25">
        <v>217</v>
      </c>
      <c r="B232" s="67" t="s">
        <v>158</v>
      </c>
      <c r="C232" s="97" t="s">
        <v>35</v>
      </c>
      <c r="D232" s="98"/>
      <c r="E232" s="109">
        <v>11</v>
      </c>
      <c r="F232" s="25" t="s">
        <v>10</v>
      </c>
      <c r="G232" s="79" t="s">
        <v>161</v>
      </c>
      <c r="H232" s="53"/>
      <c r="I232" s="53"/>
      <c r="J232" s="53"/>
      <c r="K232" s="53"/>
      <c r="L232" s="53"/>
      <c r="M232" s="1"/>
    </row>
    <row r="233" spans="1:16" customFormat="1" ht="28.8">
      <c r="A233" s="25">
        <v>218</v>
      </c>
      <c r="B233" s="67" t="s">
        <v>159</v>
      </c>
      <c r="C233" s="97" t="s">
        <v>35</v>
      </c>
      <c r="D233" s="98"/>
      <c r="E233" s="109">
        <v>11</v>
      </c>
      <c r="F233" s="25" t="s">
        <v>10</v>
      </c>
      <c r="G233" s="79" t="s">
        <v>161</v>
      </c>
      <c r="H233" s="53"/>
      <c r="I233" s="53"/>
      <c r="J233" s="53"/>
      <c r="K233" s="53"/>
      <c r="L233" s="53"/>
      <c r="M233" s="1"/>
    </row>
    <row r="234" spans="1:16" customFormat="1" ht="28.8">
      <c r="A234" s="25">
        <v>219</v>
      </c>
      <c r="B234" s="67" t="s">
        <v>160</v>
      </c>
      <c r="C234" s="97" t="s">
        <v>35</v>
      </c>
      <c r="D234" s="98"/>
      <c r="E234" s="109">
        <v>11</v>
      </c>
      <c r="F234" s="25" t="s">
        <v>10</v>
      </c>
      <c r="G234" s="79" t="s">
        <v>161</v>
      </c>
      <c r="H234" s="53"/>
      <c r="I234" s="53"/>
      <c r="J234" s="53"/>
      <c r="K234" s="53"/>
      <c r="L234" s="53"/>
      <c r="M234" s="1"/>
    </row>
    <row r="235" spans="1:16" customFormat="1" ht="14.4">
      <c r="A235" s="16"/>
      <c r="B235" s="14"/>
      <c r="C235" s="5"/>
      <c r="D235" s="5"/>
      <c r="E235" s="5"/>
      <c r="F235" s="5"/>
      <c r="G235" s="4"/>
      <c r="H235" s="33"/>
      <c r="I235" s="33"/>
      <c r="J235" s="33"/>
      <c r="K235" s="4"/>
      <c r="L235" s="4"/>
      <c r="P235" s="3"/>
    </row>
    <row r="236" spans="1:16" customFormat="1" ht="14.4" hidden="1" outlineLevel="1">
      <c r="A236" s="16"/>
      <c r="B236" s="132"/>
      <c r="C236" s="133"/>
      <c r="D236" s="133"/>
      <c r="E236" s="133"/>
      <c r="F236" s="133"/>
      <c r="G236" s="133"/>
      <c r="H236" s="133"/>
      <c r="I236" s="134"/>
      <c r="J236" s="19"/>
      <c r="K236" s="18"/>
      <c r="L236" s="9"/>
      <c r="P236" s="3"/>
    </row>
    <row r="237" spans="1:16" customFormat="1" ht="14.4" hidden="1" outlineLevel="1">
      <c r="A237" s="16"/>
      <c r="B237" s="132"/>
      <c r="C237" s="133"/>
      <c r="D237" s="133"/>
      <c r="E237" s="133"/>
      <c r="F237" s="133"/>
      <c r="G237" s="133"/>
      <c r="H237" s="133"/>
      <c r="I237" s="134"/>
      <c r="J237" s="18"/>
      <c r="K237" s="19"/>
      <c r="L237" s="9"/>
      <c r="P237" s="3"/>
    </row>
    <row r="238" spans="1:16" customFormat="1" ht="27.9" hidden="1" customHeight="1" outlineLevel="1">
      <c r="A238" s="16"/>
      <c r="B238" s="132"/>
      <c r="C238" s="133"/>
      <c r="D238" s="133"/>
      <c r="E238" s="133"/>
      <c r="F238" s="133"/>
      <c r="G238" s="133"/>
      <c r="H238" s="133"/>
      <c r="I238" s="134"/>
      <c r="J238" s="18"/>
      <c r="K238" s="18"/>
      <c r="L238" s="11"/>
      <c r="P238" s="3"/>
    </row>
    <row r="239" spans="1:16" customFormat="1" ht="15" customHeight="1" collapsed="1">
      <c r="A239" s="137"/>
      <c r="B239" s="137"/>
      <c r="C239" s="137"/>
      <c r="D239" s="137"/>
      <c r="E239" s="21"/>
      <c r="F239" s="22"/>
      <c r="G239" s="21"/>
      <c r="H239" s="21"/>
      <c r="I239" s="21"/>
      <c r="J239" s="21"/>
      <c r="K239" s="21"/>
      <c r="L239" s="21"/>
    </row>
    <row r="240" spans="1:16" customFormat="1" ht="29.4" customHeight="1">
      <c r="A240" s="149" t="s">
        <v>19</v>
      </c>
      <c r="B240" s="149"/>
      <c r="C240" s="149"/>
      <c r="D240" s="149"/>
      <c r="E240" s="149"/>
      <c r="F240" s="149"/>
      <c r="G240" s="149"/>
      <c r="H240" s="21"/>
      <c r="I240" s="21"/>
      <c r="J240" s="21"/>
      <c r="K240" s="21"/>
      <c r="L240" s="21"/>
    </row>
    <row r="241" spans="1:12" customFormat="1" ht="19.2" customHeight="1">
      <c r="A241" s="149" t="s">
        <v>216</v>
      </c>
      <c r="B241" s="149"/>
      <c r="C241" s="149"/>
      <c r="D241" s="149"/>
      <c r="E241" s="149"/>
      <c r="F241" s="149"/>
      <c r="G241" s="149"/>
      <c r="H241" s="21"/>
      <c r="I241" s="21"/>
      <c r="J241" s="21"/>
      <c r="K241" s="21"/>
      <c r="L241" s="21"/>
    </row>
    <row r="242" spans="1:12" customFormat="1" ht="15.6" customHeight="1">
      <c r="A242" s="149" t="s">
        <v>227</v>
      </c>
      <c r="B242" s="149"/>
      <c r="C242" s="149"/>
      <c r="D242" s="149"/>
      <c r="E242" s="149"/>
      <c r="F242" s="149"/>
      <c r="G242" s="149"/>
      <c r="H242" s="21"/>
      <c r="I242" s="21"/>
      <c r="J242" s="21"/>
      <c r="K242" s="21"/>
      <c r="L242" s="21"/>
    </row>
    <row r="243" spans="1:12" customFormat="1" ht="21.6" customHeight="1">
      <c r="A243" s="149"/>
      <c r="B243" s="149"/>
      <c r="C243" s="149"/>
      <c r="D243" s="149"/>
      <c r="E243" s="149"/>
      <c r="F243" s="149"/>
      <c r="G243" s="149"/>
      <c r="H243" s="21"/>
      <c r="I243" s="21"/>
      <c r="J243" s="21"/>
      <c r="K243" s="21"/>
      <c r="L243" s="21"/>
    </row>
    <row r="244" spans="1:12" ht="13.8" customHeight="1">
      <c r="A244" s="21"/>
      <c r="B244" s="21"/>
      <c r="C244" s="21"/>
      <c r="D244" s="23"/>
      <c r="E244" s="21"/>
      <c r="F244" s="22"/>
      <c r="G244" s="21"/>
      <c r="H244" s="21"/>
      <c r="I244" s="21"/>
      <c r="J244" s="21"/>
      <c r="K244" s="21"/>
      <c r="L244" s="21"/>
    </row>
    <row r="245" spans="1:12" s="39" customFormat="1" ht="29.25" customHeight="1">
      <c r="A245" s="34"/>
      <c r="B245" s="35" t="s">
        <v>24</v>
      </c>
      <c r="C245" s="139"/>
      <c r="D245" s="139"/>
      <c r="E245" s="138" t="s">
        <v>20</v>
      </c>
      <c r="F245" s="138"/>
      <c r="G245" s="36"/>
      <c r="H245" s="37"/>
      <c r="I245" s="38"/>
      <c r="J245" s="20"/>
      <c r="K245" s="20"/>
      <c r="L245" s="20"/>
    </row>
    <row r="246" spans="1:12" s="39" customFormat="1" ht="16.5" customHeight="1">
      <c r="A246" s="34"/>
      <c r="B246" s="35"/>
      <c r="C246" s="140" t="s">
        <v>15</v>
      </c>
      <c r="D246" s="140"/>
      <c r="E246" s="40"/>
      <c r="F246" s="40"/>
      <c r="G246" s="36"/>
      <c r="H246" s="41"/>
      <c r="I246" s="38"/>
      <c r="J246" s="20"/>
      <c r="K246" s="20"/>
      <c r="L246" s="20"/>
    </row>
    <row r="247" spans="1:12" s="39" customFormat="1" ht="30.75" customHeight="1">
      <c r="A247" s="34"/>
      <c r="B247" s="35" t="s">
        <v>25</v>
      </c>
      <c r="C247" s="139"/>
      <c r="D247" s="139"/>
      <c r="E247" s="138" t="s">
        <v>16</v>
      </c>
      <c r="F247" s="138"/>
      <c r="G247" s="36"/>
      <c r="H247" s="41"/>
      <c r="I247" s="38"/>
      <c r="J247" s="20"/>
      <c r="K247" s="20"/>
      <c r="L247" s="20"/>
    </row>
    <row r="248" spans="1:12" ht="11.25" customHeight="1">
      <c r="A248" s="22"/>
      <c r="B248" s="21"/>
      <c r="C248" s="148" t="s">
        <v>15</v>
      </c>
      <c r="D248" s="148"/>
      <c r="E248" s="22"/>
      <c r="F248" s="22"/>
      <c r="G248" s="21"/>
      <c r="H248" s="21"/>
      <c r="I248" s="21"/>
      <c r="J248" s="21"/>
      <c r="K248" s="21"/>
      <c r="L248" s="21"/>
    </row>
    <row r="249" spans="1:12" ht="11.25" customHeight="1">
      <c r="A249" s="22"/>
      <c r="B249" s="21"/>
      <c r="C249" s="148"/>
      <c r="D249" s="148"/>
      <c r="E249" s="22"/>
      <c r="F249" s="22"/>
    </row>
  </sheetData>
  <mergeCells count="35">
    <mergeCell ref="C249:D249"/>
    <mergeCell ref="E247:F247"/>
    <mergeCell ref="C247:D247"/>
    <mergeCell ref="C248:D248"/>
    <mergeCell ref="A240:G240"/>
    <mergeCell ref="A241:G241"/>
    <mergeCell ref="A242:G242"/>
    <mergeCell ref="A243:G243"/>
    <mergeCell ref="A239:D239"/>
    <mergeCell ref="E245:F245"/>
    <mergeCell ref="C245:D245"/>
    <mergeCell ref="C246:D246"/>
    <mergeCell ref="A1:L1"/>
    <mergeCell ref="A2:L2"/>
    <mergeCell ref="A3:L3"/>
    <mergeCell ref="H5:H6"/>
    <mergeCell ref="I5:I6"/>
    <mergeCell ref="L5:L6"/>
    <mergeCell ref="D5:E5"/>
    <mergeCell ref="A5:A6"/>
    <mergeCell ref="B5:B6"/>
    <mergeCell ref="C5:C6"/>
    <mergeCell ref="F5:F6"/>
    <mergeCell ref="G5:G6"/>
    <mergeCell ref="K5:K6"/>
    <mergeCell ref="A9:L9"/>
    <mergeCell ref="B238:I238"/>
    <mergeCell ref="B237:I237"/>
    <mergeCell ref="B236:I236"/>
    <mergeCell ref="J5:J6"/>
    <mergeCell ref="A57:L57"/>
    <mergeCell ref="A8:L8"/>
    <mergeCell ref="A79:L79"/>
    <mergeCell ref="A80:L80"/>
    <mergeCell ref="A128:L128"/>
  </mergeCells>
  <phoneticPr fontId="6" type="noConversion"/>
  <printOptions horizontalCentered="1"/>
  <pageMargins left="0.69999998807907104" right="0.69999998807907104" top="0.75" bottom="0.75" header="0.30000001192092901" footer="0.30000001192092901"/>
  <pageSetup paperSize="9" scale="73" fitToHeight="0" orientation="portrait" horizontalDpi="300" verticalDpi="300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Общая ВОР Корпус №1,2</vt:lpstr>
      <vt:lpstr>'Общая ВОР Корпус №1,2'!Print_Area</vt:lpstr>
      <vt:lpstr>'Общая ВОР Корпус №1,2'!Print_Titles</vt:lpstr>
      <vt:lpstr>'Общая ВОР Корпус №1,2'!Область_печати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Хусяинова Любовь</dc:creator>
  <cp:lastModifiedBy>User</cp:lastModifiedBy>
  <cp:lastPrinted>2024-08-19T06:51:22Z</cp:lastPrinted>
  <dcterms:created xsi:type="dcterms:W3CDTF">2020-09-30T08:50:27Z</dcterms:created>
  <dcterms:modified xsi:type="dcterms:W3CDTF">2024-08-19T06:53:00Z</dcterms:modified>
</cp:coreProperties>
</file>